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wnload Chrome\"/>
    </mc:Choice>
  </mc:AlternateContent>
  <xr:revisionPtr revIDLastSave="0" documentId="13_ncr:1_{F3EC3A68-7F2C-4762-9AB8-36D1AA3CE194}" xr6:coauthVersionLast="47" xr6:coauthVersionMax="47" xr10:uidLastSave="{00000000-0000-0000-0000-000000000000}"/>
  <bookViews>
    <workbookView xWindow="-108" yWindow="-108" windowWidth="23256" windowHeight="12576" firstSheet="1" activeTab="4" xr2:uid="{00000000-000D-0000-FFFF-FFFF00000000}"/>
  </bookViews>
  <sheets>
    <sheet name="DIAMETER BATANG ATAS" sheetId="3" r:id="rId1"/>
    <sheet name="JUMLAH TUNAS" sheetId="1" r:id="rId2"/>
    <sheet name="JUMLAH DAUN" sheetId="2" r:id="rId3"/>
    <sheet name="TINGGI TANAMAN" sheetId="4" r:id="rId4"/>
    <sheet name="PERSENTASE HIDUP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3" i="5" l="1"/>
  <c r="B64" i="5"/>
  <c r="B62" i="5"/>
  <c r="B61" i="5"/>
  <c r="B60" i="5"/>
  <c r="B59" i="5"/>
  <c r="D94" i="4" l="1"/>
  <c r="D95" i="4"/>
  <c r="D96" i="4"/>
  <c r="D97" i="4"/>
  <c r="D93" i="4"/>
  <c r="H109" i="4"/>
  <c r="I108" i="4"/>
  <c r="H108" i="4"/>
  <c r="G108" i="4"/>
  <c r="F108" i="4"/>
  <c r="E108" i="4"/>
  <c r="D108" i="4"/>
  <c r="H107" i="4"/>
  <c r="G107" i="4"/>
  <c r="F107" i="4"/>
  <c r="E107" i="4"/>
  <c r="D107" i="4"/>
  <c r="G106" i="4"/>
  <c r="F106" i="4"/>
  <c r="E106" i="4"/>
  <c r="D106" i="4"/>
  <c r="F105" i="4"/>
  <c r="E105" i="4"/>
  <c r="D105" i="4"/>
  <c r="E104" i="4"/>
  <c r="D104" i="4"/>
  <c r="D103" i="4"/>
  <c r="C101" i="4"/>
  <c r="I109" i="4" s="1"/>
  <c r="C97" i="4"/>
  <c r="B97" i="4"/>
  <c r="E96" i="4"/>
  <c r="C96" i="4"/>
  <c r="B96" i="4"/>
  <c r="C95" i="4"/>
  <c r="B95" i="4"/>
  <c r="C94" i="4"/>
  <c r="B94" i="4"/>
  <c r="C93" i="4"/>
  <c r="B93" i="4"/>
  <c r="C92" i="4"/>
  <c r="B92" i="4"/>
  <c r="F90" i="4"/>
  <c r="E97" i="4" s="1"/>
  <c r="H108" i="2"/>
  <c r="G108" i="2"/>
  <c r="F108" i="2"/>
  <c r="E108" i="2"/>
  <c r="D108" i="2"/>
  <c r="C108" i="2"/>
  <c r="G107" i="2"/>
  <c r="F107" i="2"/>
  <c r="E107" i="2"/>
  <c r="D107" i="2"/>
  <c r="C107" i="2"/>
  <c r="F106" i="2"/>
  <c r="E106" i="2"/>
  <c r="D106" i="2"/>
  <c r="C106" i="2"/>
  <c r="E105" i="2"/>
  <c r="D105" i="2"/>
  <c r="C105" i="2"/>
  <c r="D104" i="2"/>
  <c r="C104" i="2"/>
  <c r="C103" i="2"/>
  <c r="A97" i="2"/>
  <c r="A96" i="2"/>
  <c r="A95" i="2"/>
  <c r="A94" i="2"/>
  <c r="A93" i="2"/>
  <c r="A92" i="2"/>
  <c r="G108" i="1"/>
  <c r="G107" i="1"/>
  <c r="F108" i="1"/>
  <c r="F107" i="1"/>
  <c r="F106" i="1"/>
  <c r="E108" i="1"/>
  <c r="E107" i="1"/>
  <c r="E106" i="1"/>
  <c r="E105" i="1"/>
  <c r="D108" i="1"/>
  <c r="D107" i="1"/>
  <c r="D106" i="1"/>
  <c r="D105" i="1"/>
  <c r="D104" i="1"/>
  <c r="C108" i="1"/>
  <c r="C107" i="1"/>
  <c r="C106" i="1"/>
  <c r="C105" i="1"/>
  <c r="C104" i="1"/>
  <c r="C103" i="1"/>
  <c r="H108" i="1"/>
  <c r="C93" i="1"/>
  <c r="A92" i="1"/>
  <c r="A93" i="1"/>
  <c r="A94" i="1"/>
  <c r="A95" i="1"/>
  <c r="A96" i="1"/>
  <c r="A97" i="1"/>
  <c r="E94" i="4" l="1"/>
  <c r="F94" i="4" s="1"/>
  <c r="F95" i="4"/>
  <c r="F109" i="4"/>
  <c r="E95" i="4"/>
  <c r="F96" i="4"/>
  <c r="G109" i="4"/>
  <c r="F97" i="4"/>
  <c r="E92" i="4"/>
  <c r="E93" i="4"/>
  <c r="F93" i="4" s="1"/>
  <c r="E109" i="4"/>
  <c r="G67" i="3" l="1"/>
  <c r="F67" i="3"/>
  <c r="E67" i="3"/>
  <c r="D67" i="3"/>
  <c r="H67" i="3" s="1"/>
  <c r="C67" i="3"/>
  <c r="C82" i="3" s="1"/>
  <c r="G66" i="3"/>
  <c r="F66" i="3"/>
  <c r="E66" i="3"/>
  <c r="D66" i="3"/>
  <c r="C66" i="3"/>
  <c r="I66" i="3" s="1"/>
  <c r="G65" i="3"/>
  <c r="F65" i="3"/>
  <c r="E65" i="3"/>
  <c r="D65" i="3"/>
  <c r="C65" i="3"/>
  <c r="I65" i="3" s="1"/>
  <c r="G64" i="3"/>
  <c r="F64" i="3"/>
  <c r="F68" i="3" s="1"/>
  <c r="E64" i="3"/>
  <c r="I64" i="3" s="1"/>
  <c r="D64" i="3"/>
  <c r="C64" i="3"/>
  <c r="H64" i="3" s="1"/>
  <c r="G63" i="3"/>
  <c r="F63" i="3"/>
  <c r="E63" i="3"/>
  <c r="D63" i="3"/>
  <c r="H63" i="3" s="1"/>
  <c r="C63" i="3"/>
  <c r="G62" i="3"/>
  <c r="G68" i="3" s="1"/>
  <c r="F62" i="3"/>
  <c r="E62" i="3"/>
  <c r="D62" i="3"/>
  <c r="D68" i="3" s="1"/>
  <c r="C62" i="3"/>
  <c r="C85" i="3" s="1"/>
  <c r="F67" i="1"/>
  <c r="E67" i="1"/>
  <c r="D67" i="1"/>
  <c r="C67" i="1"/>
  <c r="B67" i="1"/>
  <c r="F66" i="1"/>
  <c r="E66" i="1"/>
  <c r="D66" i="1"/>
  <c r="C66" i="1"/>
  <c r="B66" i="1"/>
  <c r="F65" i="1"/>
  <c r="E65" i="1"/>
  <c r="D65" i="1"/>
  <c r="C65" i="1"/>
  <c r="B65" i="1"/>
  <c r="F64" i="1"/>
  <c r="E64" i="1"/>
  <c r="D64" i="1"/>
  <c r="C64" i="1"/>
  <c r="B64" i="1"/>
  <c r="F63" i="1"/>
  <c r="E63" i="1"/>
  <c r="D63" i="1"/>
  <c r="C63" i="1"/>
  <c r="B63" i="1"/>
  <c r="F62" i="1"/>
  <c r="E62" i="1"/>
  <c r="D62" i="1"/>
  <c r="C62" i="1"/>
  <c r="B62" i="1"/>
  <c r="F67" i="2"/>
  <c r="E67" i="2"/>
  <c r="D67" i="2"/>
  <c r="C67" i="2"/>
  <c r="B67" i="2"/>
  <c r="F66" i="2"/>
  <c r="E66" i="2"/>
  <c r="D66" i="2"/>
  <c r="C66" i="2"/>
  <c r="B66" i="2"/>
  <c r="F65" i="2"/>
  <c r="E65" i="2"/>
  <c r="D65" i="2"/>
  <c r="C65" i="2"/>
  <c r="B65" i="2"/>
  <c r="F64" i="2"/>
  <c r="E64" i="2"/>
  <c r="D64" i="2"/>
  <c r="C64" i="2"/>
  <c r="B64" i="2"/>
  <c r="F63" i="2"/>
  <c r="E63" i="2"/>
  <c r="D63" i="2"/>
  <c r="C63" i="2"/>
  <c r="B63" i="2"/>
  <c r="F62" i="2"/>
  <c r="E62" i="2"/>
  <c r="D62" i="2"/>
  <c r="C62" i="2"/>
  <c r="B62" i="2"/>
  <c r="I152" i="4"/>
  <c r="I151" i="4"/>
  <c r="I83" i="4"/>
  <c r="I82" i="4"/>
  <c r="C152" i="4"/>
  <c r="G135" i="4"/>
  <c r="G133" i="4"/>
  <c r="F133" i="4"/>
  <c r="C68" i="1" l="1"/>
  <c r="B82" i="1"/>
  <c r="E68" i="1"/>
  <c r="E68" i="3"/>
  <c r="H62" i="3"/>
  <c r="I63" i="3"/>
  <c r="H66" i="3"/>
  <c r="I67" i="3"/>
  <c r="C83" i="3"/>
  <c r="I62" i="3"/>
  <c r="H65" i="3"/>
  <c r="C68" i="3"/>
  <c r="I68" i="3"/>
  <c r="H63" i="1"/>
  <c r="B93" i="1" s="1"/>
  <c r="G64" i="1"/>
  <c r="H67" i="1"/>
  <c r="B97" i="1" s="1"/>
  <c r="D68" i="1"/>
  <c r="H65" i="1"/>
  <c r="B95" i="1" s="1"/>
  <c r="B85" i="1"/>
  <c r="B83" i="1"/>
  <c r="H64" i="1"/>
  <c r="B94" i="1" s="1"/>
  <c r="G66" i="1"/>
  <c r="H62" i="1"/>
  <c r="B92" i="1" s="1"/>
  <c r="G65" i="1"/>
  <c r="H66" i="1"/>
  <c r="B96" i="1" s="1"/>
  <c r="B68" i="1"/>
  <c r="F68" i="1"/>
  <c r="G63" i="1"/>
  <c r="G67" i="1"/>
  <c r="H68" i="1"/>
  <c r="G62" i="1"/>
  <c r="E68" i="2"/>
  <c r="G65" i="2"/>
  <c r="H64" i="2"/>
  <c r="B94" i="2" s="1"/>
  <c r="B68" i="2"/>
  <c r="D68" i="2"/>
  <c r="H66" i="2"/>
  <c r="B96" i="2" s="1"/>
  <c r="H63" i="2"/>
  <c r="B93" i="2" s="1"/>
  <c r="H65" i="2"/>
  <c r="B95" i="2" s="1"/>
  <c r="C95" i="2" s="1"/>
  <c r="B82" i="2"/>
  <c r="F68" i="2"/>
  <c r="G64" i="2"/>
  <c r="C68" i="2"/>
  <c r="B85" i="2"/>
  <c r="G63" i="2"/>
  <c r="G67" i="2"/>
  <c r="H68" i="2"/>
  <c r="G62" i="2"/>
  <c r="G66" i="2"/>
  <c r="H67" i="2"/>
  <c r="B97" i="2" s="1"/>
  <c r="C97" i="2" s="1"/>
  <c r="B83" i="2"/>
  <c r="H62" i="2"/>
  <c r="B92" i="2" s="1"/>
  <c r="G132" i="4"/>
  <c r="F132" i="4"/>
  <c r="F131" i="4"/>
  <c r="F135" i="4"/>
  <c r="G131" i="4"/>
  <c r="C93" i="2" l="1"/>
  <c r="C96" i="2"/>
  <c r="C94" i="2"/>
  <c r="B84" i="1"/>
  <c r="C96" i="1"/>
  <c r="C95" i="1"/>
  <c r="C94" i="1"/>
  <c r="C97" i="1"/>
  <c r="H68" i="3"/>
  <c r="H72" i="3" s="1"/>
  <c r="C84" i="3"/>
  <c r="G68" i="1"/>
  <c r="G72" i="1" s="1"/>
  <c r="B84" i="2"/>
  <c r="G68" i="2"/>
  <c r="G72" i="2" s="1"/>
  <c r="F82" i="1" l="1"/>
  <c r="G83" i="1"/>
  <c r="G82" i="1"/>
  <c r="F83" i="1"/>
  <c r="H74" i="3"/>
  <c r="D82" i="3" s="1"/>
  <c r="E82" i="3" s="1"/>
  <c r="H73" i="3"/>
  <c r="D85" i="3"/>
  <c r="H75" i="3"/>
  <c r="D83" i="3" s="1"/>
  <c r="E83" i="3" s="1"/>
  <c r="H82" i="3"/>
  <c r="G82" i="3"/>
  <c r="H83" i="3"/>
  <c r="G83" i="3"/>
  <c r="G74" i="1"/>
  <c r="C82" i="1" s="1"/>
  <c r="D82" i="1" s="1"/>
  <c r="C85" i="1"/>
  <c r="G75" i="1"/>
  <c r="C83" i="1" s="1"/>
  <c r="D83" i="1" s="1"/>
  <c r="G73" i="1"/>
  <c r="G82" i="2"/>
  <c r="F83" i="2"/>
  <c r="G83" i="2"/>
  <c r="F82" i="2"/>
  <c r="G73" i="2"/>
  <c r="C85" i="2"/>
  <c r="G75" i="2"/>
  <c r="C83" i="2" s="1"/>
  <c r="D83" i="2" s="1"/>
  <c r="G74" i="2"/>
  <c r="C82" i="2" s="1"/>
  <c r="D82" i="2" s="1"/>
  <c r="H77" i="3" l="1"/>
  <c r="D84" i="3" s="1"/>
  <c r="E84" i="3" s="1"/>
  <c r="F82" i="3"/>
  <c r="I82" i="3" s="1"/>
  <c r="G77" i="1"/>
  <c r="C84" i="1" s="1"/>
  <c r="D84" i="1" s="1"/>
  <c r="E83" i="1" s="1"/>
  <c r="H83" i="1" s="1"/>
  <c r="B87" i="1"/>
  <c r="B86" i="1"/>
  <c r="D86" i="1" s="1"/>
  <c r="E82" i="1"/>
  <c r="H82" i="1" s="1"/>
  <c r="G77" i="2"/>
  <c r="C84" i="2" s="1"/>
  <c r="D84" i="2" s="1"/>
  <c r="E82" i="2" l="1"/>
  <c r="H82" i="2" s="1"/>
  <c r="E90" i="2"/>
  <c r="B101" i="2"/>
  <c r="B101" i="1"/>
  <c r="E90" i="1"/>
  <c r="C87" i="3"/>
  <c r="C86" i="3"/>
  <c r="E86" i="3" s="1"/>
  <c r="F83" i="3"/>
  <c r="I83" i="3" s="1"/>
  <c r="B86" i="2"/>
  <c r="D86" i="2" s="1"/>
  <c r="B87" i="2"/>
  <c r="E83" i="2"/>
  <c r="H83" i="2" s="1"/>
  <c r="D97" i="2" l="1"/>
  <c r="E97" i="2" s="1"/>
  <c r="D96" i="2"/>
  <c r="E96" i="2" s="1"/>
  <c r="D92" i="2"/>
  <c r="D95" i="2"/>
  <c r="E95" i="2" s="1"/>
  <c r="D94" i="2"/>
  <c r="E94" i="2" s="1"/>
  <c r="D93" i="2"/>
  <c r="E93" i="2" s="1"/>
  <c r="H109" i="2"/>
  <c r="E109" i="2"/>
  <c r="F109" i="2"/>
  <c r="G109" i="2"/>
  <c r="D109" i="2"/>
  <c r="D95" i="1"/>
  <c r="E95" i="1" s="1"/>
  <c r="D96" i="1"/>
  <c r="D93" i="1"/>
  <c r="E93" i="1" s="1"/>
  <c r="D92" i="1"/>
  <c r="D97" i="1"/>
  <c r="D94" i="1"/>
  <c r="E94" i="1" s="1"/>
  <c r="E96" i="1" s="1"/>
  <c r="E109" i="1"/>
  <c r="F109" i="1"/>
  <c r="G109" i="1"/>
  <c r="D109" i="1"/>
  <c r="H109" i="1"/>
  <c r="G67" i="4"/>
  <c r="F67" i="4"/>
  <c r="E67" i="4"/>
  <c r="D67" i="4"/>
  <c r="C67" i="4"/>
  <c r="G66" i="4"/>
  <c r="F66" i="4"/>
  <c r="E66" i="4"/>
  <c r="D66" i="4"/>
  <c r="C66" i="4"/>
  <c r="H66" i="4" s="1"/>
  <c r="G65" i="4"/>
  <c r="F65" i="4"/>
  <c r="E65" i="4"/>
  <c r="D65" i="4"/>
  <c r="C65" i="4"/>
  <c r="I65" i="4" s="1"/>
  <c r="G64" i="4"/>
  <c r="F64" i="4"/>
  <c r="E64" i="4"/>
  <c r="D64" i="4"/>
  <c r="C64" i="4"/>
  <c r="G63" i="4"/>
  <c r="F63" i="4"/>
  <c r="E63" i="4"/>
  <c r="D63" i="4"/>
  <c r="C63" i="4"/>
  <c r="G62" i="4"/>
  <c r="C83" i="4" s="1"/>
  <c r="F62" i="4"/>
  <c r="F68" i="4" s="1"/>
  <c r="E62" i="4"/>
  <c r="D62" i="4"/>
  <c r="C62" i="4"/>
  <c r="E97" i="1" l="1"/>
  <c r="E68" i="4"/>
  <c r="E137" i="4"/>
  <c r="I64" i="4"/>
  <c r="H62" i="4"/>
  <c r="C85" i="4"/>
  <c r="D68" i="4"/>
  <c r="H63" i="4"/>
  <c r="G68" i="4"/>
  <c r="H65" i="4"/>
  <c r="I66" i="4"/>
  <c r="H67" i="4"/>
  <c r="C82" i="4"/>
  <c r="H64" i="4"/>
  <c r="H68" i="4" s="1"/>
  <c r="I72" i="4" s="1"/>
  <c r="I73" i="4" s="1"/>
  <c r="I63" i="4"/>
  <c r="I67" i="4"/>
  <c r="I62" i="4"/>
  <c r="C84" i="4"/>
  <c r="C68" i="4"/>
  <c r="I68" i="4"/>
  <c r="D137" i="4" l="1"/>
  <c r="D85" i="4"/>
  <c r="I75" i="4"/>
  <c r="D83" i="4" s="1"/>
  <c r="E83" i="4" s="1"/>
  <c r="H152" i="4"/>
  <c r="G152" i="4"/>
  <c r="H82" i="4"/>
  <c r="G82" i="4"/>
  <c r="H83" i="4"/>
  <c r="I74" i="4"/>
  <c r="D82" i="4" s="1"/>
  <c r="G83" i="4"/>
  <c r="E82" i="4" l="1"/>
  <c r="F134" i="4"/>
  <c r="C137" i="4"/>
  <c r="G137" i="4"/>
  <c r="G134" i="4"/>
  <c r="I77" i="4"/>
  <c r="D84" i="4" s="1"/>
  <c r="E84" i="4" s="1"/>
  <c r="C87" i="4" s="1"/>
  <c r="C86" i="4" l="1"/>
  <c r="F83" i="4"/>
  <c r="F82" i="4"/>
  <c r="E86" i="4" l="1"/>
  <c r="F136" i="4" s="1"/>
  <c r="F137" i="4" s="1"/>
  <c r="C154" i="4" l="1"/>
  <c r="G136" i="4"/>
  <c r="C151" i="4"/>
  <c r="I141" i="4"/>
  <c r="H151" i="4" l="1"/>
  <c r="G151" i="4"/>
  <c r="I142" i="4"/>
  <c r="D154" i="4"/>
  <c r="I143" i="4"/>
  <c r="D151" i="4" s="1"/>
  <c r="E151" i="4" s="1"/>
  <c r="I144" i="4"/>
  <c r="D152" i="4" s="1"/>
  <c r="E152" i="4" s="1"/>
  <c r="C153" i="4"/>
  <c r="I146" i="4" l="1"/>
  <c r="D153" i="4" s="1"/>
  <c r="E153" i="4" s="1"/>
  <c r="F152" i="4" s="1"/>
  <c r="F151" i="4" l="1"/>
  <c r="C156" i="4"/>
  <c r="C155" i="4"/>
  <c r="E155" i="4" s="1"/>
</calcChain>
</file>

<file path=xl/sharedStrings.xml><?xml version="1.0" encoding="utf-8"?>
<sst xmlns="http://schemas.openxmlformats.org/spreadsheetml/2006/main" count="552" uniqueCount="105">
  <si>
    <t>Ulangan 1</t>
  </si>
  <si>
    <t>Ulangan 2</t>
  </si>
  <si>
    <t>Ulangan 3</t>
  </si>
  <si>
    <t>Ulangan 4</t>
  </si>
  <si>
    <t>Ulangan 5</t>
  </si>
  <si>
    <t>H1P1N1</t>
  </si>
  <si>
    <t>H1P1N2</t>
  </si>
  <si>
    <t>H1P1N3</t>
  </si>
  <si>
    <t>H1P2N1</t>
  </si>
  <si>
    <t>H1P2N2</t>
  </si>
  <si>
    <t>H1P2N3</t>
  </si>
  <si>
    <t>H1P3N1</t>
  </si>
  <si>
    <t>H1P3N2</t>
  </si>
  <si>
    <t>H1P3N3</t>
  </si>
  <si>
    <t>H2P1N1</t>
  </si>
  <si>
    <t>H2P1N2</t>
  </si>
  <si>
    <t>H2P1N3</t>
  </si>
  <si>
    <t>H2P2N1</t>
  </si>
  <si>
    <t>H2P2N2</t>
  </si>
  <si>
    <t>H2P2N3</t>
  </si>
  <si>
    <t>H2P3N1</t>
  </si>
  <si>
    <t>H2P3N2</t>
  </si>
  <si>
    <t>H2P3N3</t>
  </si>
  <si>
    <t>H3P1N1</t>
  </si>
  <si>
    <t>H3P1N2</t>
  </si>
  <si>
    <t>H3P1N3</t>
  </si>
  <si>
    <t>H3P2N1</t>
  </si>
  <si>
    <t>H3P2N2</t>
  </si>
  <si>
    <t>H3P2N3</t>
  </si>
  <si>
    <t>H3P3N1</t>
  </si>
  <si>
    <t>H3P3N2</t>
  </si>
  <si>
    <t>H3P3N3</t>
  </si>
  <si>
    <t>H4P1N1</t>
  </si>
  <si>
    <t>H4P1N2</t>
  </si>
  <si>
    <t>H4P1N3</t>
  </si>
  <si>
    <t>H4P2N1</t>
  </si>
  <si>
    <t>H4P2N2</t>
  </si>
  <si>
    <t>H4P2N3</t>
  </si>
  <si>
    <t>H4P3N1</t>
  </si>
  <si>
    <t>H4P3N2</t>
  </si>
  <si>
    <t>H4P3N3</t>
  </si>
  <si>
    <t>H5P1N1</t>
  </si>
  <si>
    <t>H5P1N2</t>
  </si>
  <si>
    <t>H5P1N3</t>
  </si>
  <si>
    <t>H5P2N1</t>
  </si>
  <si>
    <t>H5P2N2</t>
  </si>
  <si>
    <t>H5P2N3</t>
  </si>
  <si>
    <t>H5P3N1</t>
  </si>
  <si>
    <t>H5P3N2</t>
  </si>
  <si>
    <t>H5P3N3</t>
  </si>
  <si>
    <t>H6P1N1</t>
  </si>
  <si>
    <t>H6P1N2</t>
  </si>
  <si>
    <t>H6P1N3</t>
  </si>
  <si>
    <t>H6P2N1</t>
  </si>
  <si>
    <t>H6P2N2</t>
  </si>
  <si>
    <t>H6P2N3</t>
  </si>
  <si>
    <t>H6P3N1</t>
  </si>
  <si>
    <t>H6P3N2</t>
  </si>
  <si>
    <t>H6P3N3</t>
  </si>
  <si>
    <t xml:space="preserve"> </t>
  </si>
  <si>
    <t>H1</t>
  </si>
  <si>
    <t>H2</t>
  </si>
  <si>
    <t>H3</t>
  </si>
  <si>
    <t>H4</t>
  </si>
  <si>
    <t>H5</t>
  </si>
  <si>
    <t>H6</t>
  </si>
  <si>
    <t>Jumlah</t>
  </si>
  <si>
    <t>Rata-rata</t>
  </si>
  <si>
    <t xml:space="preserve">Perhitungan ANOVA </t>
  </si>
  <si>
    <t>FK = (GT)^2/(10*3) =</t>
  </si>
  <si>
    <t>JK Total = (x1^2+…+xz^2) - FK =</t>
  </si>
  <si>
    <t>JK Ula = (y1^2+…+yz^2)/10 - FK =</t>
  </si>
  <si>
    <t>Jk Perl = (z1^2+…+xz^2)/3 - FK=</t>
  </si>
  <si>
    <t>JK Galat  = JK Total - JK Rep - JK Perl. =</t>
  </si>
  <si>
    <t xml:space="preserve">Analisis Sidik Ragam </t>
  </si>
  <si>
    <t>Sumber Keragaman</t>
  </si>
  <si>
    <t>DB</t>
  </si>
  <si>
    <t>JK</t>
  </si>
  <si>
    <t>KT</t>
  </si>
  <si>
    <t>F-hitung</t>
  </si>
  <si>
    <t>Notasi</t>
  </si>
  <si>
    <t>Ulangan</t>
  </si>
  <si>
    <t>Perlakuan</t>
  </si>
  <si>
    <t>Galat</t>
  </si>
  <si>
    <t>Total</t>
  </si>
  <si>
    <t>cv:</t>
  </si>
  <si>
    <t>*100% =</t>
  </si>
  <si>
    <t>sd:</t>
  </si>
  <si>
    <t>Dunnet</t>
  </si>
  <si>
    <t>[Ems-K]</t>
  </si>
  <si>
    <t>Nilai tabel 5%</t>
  </si>
  <si>
    <t>Notasi 5%</t>
  </si>
  <si>
    <r>
      <t>sd: akar</t>
    </r>
    <r>
      <rPr>
        <sz val="11"/>
        <color rgb="FFFF0000"/>
        <rFont val="Calibri"/>
        <family val="2"/>
        <charset val="1"/>
      </rPr>
      <t xml:space="preserve"> (2KTG/r) =</t>
    </r>
  </si>
  <si>
    <t xml:space="preserve">Tabel dunnet 95%, db=20, t=5 </t>
  </si>
  <si>
    <t>LSD</t>
  </si>
  <si>
    <t>DMRT tabel</t>
  </si>
  <si>
    <t>a</t>
  </si>
  <si>
    <t>ab</t>
  </si>
  <si>
    <t>b</t>
  </si>
  <si>
    <t>Notasi Duncan</t>
  </si>
  <si>
    <t>Persentase keberhasilan</t>
  </si>
  <si>
    <t xml:space="preserve">DIAMETER BATANG ATAS </t>
  </si>
  <si>
    <t xml:space="preserve">JUMLAH TUNAS </t>
  </si>
  <si>
    <t>JUMLAH DAUN</t>
  </si>
  <si>
    <t xml:space="preserve">TINGGI TANAMAN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</si>
</sst>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8" x14ac:knownFonts="1">
    <font>
      <sz val="11"/>
      <color theme="1"/>
      <name val="Calibri"/>
      <family val="2"/>
      <charset val="1"/>
      <scheme val="minor"/>
    </font>
    <font>
      <sz val="14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charset val="1"/>
      <scheme val="minor"/>
    </font>
    <font>
      <sz val="11"/>
      <color rgb="FFFF0000"/>
      <name val="Calibri"/>
      <family val="2"/>
      <charset val="1"/>
      <scheme val="minor"/>
    </font>
    <font>
      <sz val="11"/>
      <color rgb="FFFF0000"/>
      <name val="Calibri"/>
      <family val="2"/>
      <charset val="1"/>
    </font>
  </fonts>
  <fills count="1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rgb="FFFF0000"/>
      </right>
      <top/>
      <bottom/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0" fontId="2" fillId="0" borderId="0"/>
  </cellStyleXfs>
  <cellXfs count="56">
    <xf numFmtId="0" fontId="0" fillId="0" borderId="0" xfId="0"/>
    <xf numFmtId="0" fontId="1" fillId="0" borderId="1" xfId="0" applyFont="1" applyBorder="1"/>
    <xf numFmtId="0" fontId="1" fillId="2" borderId="1" xfId="0" applyFont="1" applyFill="1" applyBorder="1"/>
    <xf numFmtId="0" fontId="1" fillId="3" borderId="1" xfId="0" applyFont="1" applyFill="1" applyBorder="1"/>
    <xf numFmtId="0" fontId="1" fillId="4" borderId="1" xfId="0" applyFont="1" applyFill="1" applyBorder="1"/>
    <xf numFmtId="0" fontId="0" fillId="0" borderId="0" xfId="0" applyBorder="1"/>
    <xf numFmtId="0" fontId="1" fillId="0" borderId="0" xfId="0" applyFont="1" applyFill="1" applyBorder="1"/>
    <xf numFmtId="0" fontId="1" fillId="0" borderId="1" xfId="0" applyFont="1" applyBorder="1" applyAlignment="1">
      <alignment horizontal="center"/>
    </xf>
    <xf numFmtId="164" fontId="0" fillId="0" borderId="0" xfId="0" applyNumberFormat="1"/>
    <xf numFmtId="2" fontId="0" fillId="0" borderId="0" xfId="0" applyNumberFormat="1"/>
    <xf numFmtId="0" fontId="1" fillId="0" borderId="2" xfId="0" applyFont="1" applyFill="1" applyBorder="1"/>
    <xf numFmtId="2" fontId="0" fillId="5" borderId="0" xfId="0" applyNumberFormat="1" applyFill="1"/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4" fillId="0" borderId="0" xfId="2" applyFont="1"/>
    <xf numFmtId="0" fontId="2" fillId="0" borderId="0" xfId="2"/>
    <xf numFmtId="0" fontId="2" fillId="6" borderId="0" xfId="2" applyFill="1" applyAlignment="1">
      <alignment horizontal="center" vertical="center"/>
    </xf>
    <xf numFmtId="2" fontId="2" fillId="0" borderId="0" xfId="2" applyNumberFormat="1"/>
    <xf numFmtId="0" fontId="2" fillId="0" borderId="0" xfId="2" quotePrefix="1"/>
    <xf numFmtId="2" fontId="2" fillId="7" borderId="3" xfId="2" applyNumberFormat="1" applyFill="1" applyBorder="1" applyAlignment="1">
      <alignment vertical="center"/>
    </xf>
    <xf numFmtId="2" fontId="2" fillId="0" borderId="3" xfId="2" applyNumberFormat="1" applyBorder="1" applyAlignment="1">
      <alignment vertical="center"/>
    </xf>
    <xf numFmtId="2" fontId="2" fillId="0" borderId="0" xfId="2" applyNumberFormat="1" applyAlignment="1">
      <alignment horizontal="center"/>
    </xf>
    <xf numFmtId="2" fontId="2" fillId="0" borderId="0" xfId="2" applyNumberFormat="1" applyAlignment="1">
      <alignment horizontal="left"/>
    </xf>
    <xf numFmtId="0" fontId="2" fillId="8" borderId="4" xfId="2" applyFill="1" applyBorder="1" applyAlignment="1">
      <alignment horizontal="center" vertical="center"/>
    </xf>
    <xf numFmtId="9" fontId="2" fillId="8" borderId="4" xfId="2" applyNumberFormat="1" applyFill="1" applyBorder="1" applyAlignment="1">
      <alignment horizontal="center" vertical="center"/>
    </xf>
    <xf numFmtId="0" fontId="2" fillId="6" borderId="5" xfId="2" applyFill="1" applyBorder="1" applyAlignment="1">
      <alignment horizontal="center" vertical="center"/>
    </xf>
    <xf numFmtId="2" fontId="2" fillId="6" borderId="0" xfId="2" applyNumberFormat="1" applyFill="1" applyAlignment="1">
      <alignment horizontal="center" vertical="center"/>
    </xf>
    <xf numFmtId="0" fontId="2" fillId="6" borderId="6" xfId="2" applyFill="1" applyBorder="1" applyAlignment="1">
      <alignment horizontal="center" vertical="center"/>
    </xf>
    <xf numFmtId="2" fontId="2" fillId="9" borderId="0" xfId="2" applyNumberFormat="1" applyFill="1" applyAlignment="1">
      <alignment horizontal="center" vertical="center"/>
    </xf>
    <xf numFmtId="0" fontId="2" fillId="9" borderId="0" xfId="2" applyFill="1" applyAlignment="1">
      <alignment horizontal="center" vertical="center"/>
    </xf>
    <xf numFmtId="2" fontId="2" fillId="6" borderId="4" xfId="2" applyNumberFormat="1" applyFill="1" applyBorder="1" applyAlignment="1">
      <alignment horizontal="center" vertical="center"/>
    </xf>
    <xf numFmtId="0" fontId="2" fillId="9" borderId="4" xfId="2" applyFill="1" applyBorder="1" applyAlignment="1">
      <alignment horizontal="center" vertical="center"/>
    </xf>
    <xf numFmtId="0" fontId="2" fillId="0" borderId="5" xfId="2" applyBorder="1" applyAlignment="1">
      <alignment horizontal="center" vertical="center"/>
    </xf>
    <xf numFmtId="0" fontId="2" fillId="0" borderId="0" xfId="2" applyAlignment="1">
      <alignment horizontal="center" vertical="center"/>
    </xf>
    <xf numFmtId="10" fontId="2" fillId="0" borderId="0" xfId="2" applyNumberFormat="1" applyAlignment="1">
      <alignment horizontal="center" vertical="center"/>
    </xf>
    <xf numFmtId="2" fontId="5" fillId="6" borderId="4" xfId="2" applyNumberFormat="1" applyFont="1" applyFill="1" applyBorder="1" applyAlignment="1">
      <alignment horizontal="center" vertical="center"/>
    </xf>
    <xf numFmtId="0" fontId="0" fillId="0" borderId="0" xfId="0" applyFill="1"/>
    <xf numFmtId="2" fontId="0" fillId="0" borderId="0" xfId="0" applyNumberFormat="1" applyFill="1"/>
    <xf numFmtId="0" fontId="3" fillId="0" borderId="0" xfId="0" applyFont="1"/>
    <xf numFmtId="0" fontId="0" fillId="10" borderId="1" xfId="0" applyFill="1" applyBorder="1"/>
    <xf numFmtId="0" fontId="0" fillId="0" borderId="1" xfId="0" applyBorder="1"/>
    <xf numFmtId="2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2" fontId="6" fillId="0" borderId="0" xfId="0" applyNumberFormat="1" applyFont="1"/>
    <xf numFmtId="0" fontId="0" fillId="11" borderId="0" xfId="0" applyFill="1"/>
    <xf numFmtId="164" fontId="0" fillId="12" borderId="0" xfId="0" applyNumberFormat="1" applyFill="1"/>
    <xf numFmtId="164" fontId="0" fillId="7" borderId="0" xfId="0" applyNumberFormat="1" applyFill="1"/>
    <xf numFmtId="164" fontId="0" fillId="13" borderId="0" xfId="0" applyNumberFormat="1" applyFill="1"/>
    <xf numFmtId="164" fontId="0" fillId="0" borderId="7" xfId="0" applyNumberFormat="1" applyBorder="1"/>
    <xf numFmtId="164" fontId="0" fillId="12" borderId="7" xfId="0" applyNumberFormat="1" applyFill="1" applyBorder="1"/>
    <xf numFmtId="164" fontId="0" fillId="7" borderId="7" xfId="0" applyNumberFormat="1" applyFill="1" applyBorder="1"/>
    <xf numFmtId="0" fontId="0" fillId="10" borderId="2" xfId="0" applyFill="1" applyBorder="1"/>
    <xf numFmtId="9" fontId="0" fillId="0" borderId="0" xfId="1" applyFont="1"/>
    <xf numFmtId="164" fontId="0" fillId="0" borderId="0" xfId="0" applyNumberFormat="1" applyBorder="1"/>
    <xf numFmtId="0" fontId="6" fillId="0" borderId="0" xfId="0" applyFont="1" applyAlignment="1">
      <alignment horizontal="center"/>
    </xf>
    <xf numFmtId="0" fontId="6" fillId="0" borderId="6" xfId="0" applyFont="1" applyBorder="1" applyAlignment="1">
      <alignment horizontal="center"/>
    </xf>
  </cellXfs>
  <cellStyles count="3">
    <cellStyle name="Normal" xfId="0" builtinId="0"/>
    <cellStyle name="Normal 2" xfId="2" xr:uid="{964FE9B7-21C5-46A9-914C-E90F7A9F3971}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D"/>
              <a:t>Diameter Batang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ck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'DIAMETER BATANG ATAS'!$B$62:$B$67</c:f>
              <c:strCache>
                <c:ptCount val="6"/>
                <c:pt idx="0">
                  <c:v>H1</c:v>
                </c:pt>
                <c:pt idx="1">
                  <c:v>H2</c:v>
                </c:pt>
                <c:pt idx="2">
                  <c:v>H3</c:v>
                </c:pt>
                <c:pt idx="3">
                  <c:v>H4</c:v>
                </c:pt>
                <c:pt idx="4">
                  <c:v>H5</c:v>
                </c:pt>
                <c:pt idx="5">
                  <c:v>H6</c:v>
                </c:pt>
              </c:strCache>
            </c:strRef>
          </c:cat>
          <c:val>
            <c:numRef>
              <c:f>'DIAMETER BATANG ATAS'!$I$62:$I$67</c:f>
              <c:numCache>
                <c:formatCode>0.00</c:formatCode>
                <c:ptCount val="6"/>
                <c:pt idx="0">
                  <c:v>4.3197777777777784</c:v>
                </c:pt>
                <c:pt idx="1">
                  <c:v>4.37</c:v>
                </c:pt>
                <c:pt idx="2">
                  <c:v>4.4928888888888885</c:v>
                </c:pt>
                <c:pt idx="3">
                  <c:v>4.4373333333333331</c:v>
                </c:pt>
                <c:pt idx="4">
                  <c:v>4.3239999999999998</c:v>
                </c:pt>
                <c:pt idx="5">
                  <c:v>4.2495555555555544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FC-4B83-AAFD-3E35502D48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839789152"/>
        <c:axId val="1839783744"/>
        <c:axId val="0"/>
      </c:bar3DChart>
      <c:catAx>
        <c:axId val="18397891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D"/>
                  <a:t>Perlakuan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39783744"/>
        <c:crosses val="autoZero"/>
        <c:auto val="1"/>
        <c:lblAlgn val="ctr"/>
        <c:lblOffset val="100"/>
        <c:noMultiLvlLbl val="0"/>
      </c:catAx>
      <c:valAx>
        <c:axId val="18397837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D"/>
                  <a:t>Diameter (mm)</a:t>
                </a:r>
              </a:p>
            </c:rich>
          </c:tx>
          <c:layout>
            <c:manualLayout>
              <c:xMode val="edge"/>
              <c:yMode val="edge"/>
              <c:x val="2.5379710089524856E-2"/>
              <c:y val="0.417094129606470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397891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Jumlah Tunas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'JUMLAH TUNAS'!$B$91</c:f>
              <c:strCache>
                <c:ptCount val="1"/>
                <c:pt idx="0">
                  <c:v>Rata-rata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76F8A42D-7F2D-431F-80D4-3BD5F9F514DE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; </a:t>
                    </a:r>
                    <a:fld id="{B6079669-EC10-4981-9AFD-F338A8519B6B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AABB-4ACF-AE5A-ADF0E67ED4A4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A6B7EC88-F77E-4CF3-A785-3885B35424A5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; </a:t>
                    </a:r>
                    <a:fld id="{37630138-5E8A-40C4-BC5E-A9FA0B67D647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AABB-4ACF-AE5A-ADF0E67ED4A4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DF3E62E5-B26B-47C0-9F82-8DA80DDF8914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; </a:t>
                    </a:r>
                    <a:fld id="{777F272C-8621-41D7-99E0-981C5138550D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AABB-4ACF-AE5A-ADF0E67ED4A4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A370202F-E80D-4B68-AD12-95FBC545EF69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; </a:t>
                    </a:r>
                    <a:fld id="{8052FE8E-8CCF-4945-867F-3058C467C56D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AABB-4ACF-AE5A-ADF0E67ED4A4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94339432-4FFE-4358-A0D6-E94648225D81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; </a:t>
                    </a:r>
                    <a:fld id="{84AE3EDC-989F-4022-9615-249FD0B29176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AABB-4ACF-AE5A-ADF0E67ED4A4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2246D6EF-F963-4A29-848A-4E68D8DEF6F7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; </a:t>
                    </a:r>
                    <a:fld id="{E45D352B-C5F2-4904-B2DB-B7E6C1C31533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AABB-4ACF-AE5A-ADF0E67ED4A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'JUMLAH TUNAS'!$A$92:$A$97</c:f>
              <c:strCache>
                <c:ptCount val="6"/>
                <c:pt idx="0">
                  <c:v>H1</c:v>
                </c:pt>
                <c:pt idx="1">
                  <c:v>H2</c:v>
                </c:pt>
                <c:pt idx="2">
                  <c:v>H3</c:v>
                </c:pt>
                <c:pt idx="3">
                  <c:v>H4</c:v>
                </c:pt>
                <c:pt idx="4">
                  <c:v>H5</c:v>
                </c:pt>
                <c:pt idx="5">
                  <c:v>H6</c:v>
                </c:pt>
              </c:strCache>
            </c:strRef>
          </c:cat>
          <c:val>
            <c:numRef>
              <c:f>'JUMLAH TUNAS'!$B$92:$B$97</c:f>
              <c:numCache>
                <c:formatCode>0.00</c:formatCode>
                <c:ptCount val="6"/>
                <c:pt idx="0">
                  <c:v>2.4</c:v>
                </c:pt>
                <c:pt idx="1">
                  <c:v>2.2000000000000002</c:v>
                </c:pt>
                <c:pt idx="2">
                  <c:v>2.5333333333333332</c:v>
                </c:pt>
                <c:pt idx="3">
                  <c:v>2.1333333333333333</c:v>
                </c:pt>
                <c:pt idx="4">
                  <c:v>2.4222222222222221</c:v>
                </c:pt>
                <c:pt idx="5">
                  <c:v>2.9555555555555553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'JUMLAH TUNAS'!$F$92:$F$97</c15:f>
                <c15:dlblRangeCache>
                  <c:ptCount val="6"/>
                  <c:pt idx="0">
                    <c:v>b</c:v>
                  </c:pt>
                  <c:pt idx="1">
                    <c:v>b</c:v>
                  </c:pt>
                  <c:pt idx="2">
                    <c:v>ab</c:v>
                  </c:pt>
                  <c:pt idx="3">
                    <c:v>b</c:v>
                  </c:pt>
                  <c:pt idx="4">
                    <c:v>b</c:v>
                  </c:pt>
                  <c:pt idx="5">
                    <c:v>a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AABB-4ACF-AE5A-ADF0E67ED4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839803712"/>
        <c:axId val="1839804128"/>
      </c:barChart>
      <c:catAx>
        <c:axId val="183980371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D"/>
                  <a:t>Perlakuan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39804128"/>
        <c:crosses val="autoZero"/>
        <c:auto val="1"/>
        <c:lblAlgn val="ctr"/>
        <c:lblOffset val="100"/>
        <c:noMultiLvlLbl val="0"/>
      </c:catAx>
      <c:valAx>
        <c:axId val="1839804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D"/>
                  <a:t>Jumlah Tunas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398037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Jumlah Daun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'JUMLAH DAUN'!$B$91</c:f>
              <c:strCache>
                <c:ptCount val="1"/>
                <c:pt idx="0">
                  <c:v>Rata-rata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A0252D78-99EA-4587-BFF6-C05076C6B86B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; </a:t>
                    </a:r>
                    <a:fld id="{6DEAD521-1CFD-4403-A1F7-EB5D0B43B642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CCA2-4179-8700-400CE025FB65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70D836F1-B5A5-49FC-AF2D-505E6F78DAEF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; </a:t>
                    </a:r>
                    <a:fld id="{AC9A332F-1E8D-45A7-BE33-C1718C2F9B5E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CCA2-4179-8700-400CE025FB65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562305A1-02CF-45F3-90E6-32A6102E7F86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; </a:t>
                    </a:r>
                    <a:fld id="{3FCABE6C-0222-4663-B437-2F995942054C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CCA2-4179-8700-400CE025FB65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F43A3AC2-8882-4AB7-8877-C6D5119B3E56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; </a:t>
                    </a:r>
                    <a:fld id="{0A8AEB83-1BD5-4571-8D85-7E7D7A8B6D55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CCA2-4179-8700-400CE025FB65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594657F5-CCC4-4C2C-AB77-2DB2132074A5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; </a:t>
                    </a:r>
                    <a:fld id="{3F93B1F2-B1A1-4BF2-B9BD-DA7E23E1C549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CCA2-4179-8700-400CE025FB65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8A707BCB-64D3-4F56-98C0-E8AE129A218D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; </a:t>
                    </a:r>
                    <a:fld id="{39F5FE34-2944-4C35-A1A6-CCFC9B32852A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CCA2-4179-8700-400CE025FB6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'JUMLAH DAUN'!$A$92:$A$97</c:f>
              <c:strCache>
                <c:ptCount val="6"/>
                <c:pt idx="0">
                  <c:v>H1</c:v>
                </c:pt>
                <c:pt idx="1">
                  <c:v>H2</c:v>
                </c:pt>
                <c:pt idx="2">
                  <c:v>H3</c:v>
                </c:pt>
                <c:pt idx="3">
                  <c:v>H4</c:v>
                </c:pt>
                <c:pt idx="4">
                  <c:v>H5</c:v>
                </c:pt>
                <c:pt idx="5">
                  <c:v>H6</c:v>
                </c:pt>
              </c:strCache>
            </c:strRef>
          </c:cat>
          <c:val>
            <c:numRef>
              <c:f>'JUMLAH DAUN'!$B$92:$B$97</c:f>
              <c:numCache>
                <c:formatCode>0.00</c:formatCode>
                <c:ptCount val="6"/>
                <c:pt idx="0">
                  <c:v>7.4888888888888889</c:v>
                </c:pt>
                <c:pt idx="1">
                  <c:v>5.8222222222222229</c:v>
                </c:pt>
                <c:pt idx="2">
                  <c:v>6.4444444444444446</c:v>
                </c:pt>
                <c:pt idx="3">
                  <c:v>3.8222222222222229</c:v>
                </c:pt>
                <c:pt idx="4">
                  <c:v>4.8888888888888893</c:v>
                </c:pt>
                <c:pt idx="5">
                  <c:v>5.7333333333333325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'JUMLAH DAUN'!$F$92:$F$97</c15:f>
                <c15:dlblRangeCache>
                  <c:ptCount val="6"/>
                  <c:pt idx="0">
                    <c:v>a</c:v>
                  </c:pt>
                  <c:pt idx="1">
                    <c:v>ab</c:v>
                  </c:pt>
                  <c:pt idx="2">
                    <c:v>ab</c:v>
                  </c:pt>
                  <c:pt idx="3">
                    <c:v>b</c:v>
                  </c:pt>
                  <c:pt idx="4">
                    <c:v>ab</c:v>
                  </c:pt>
                  <c:pt idx="5">
                    <c:v>ab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CCA2-4179-8700-400CE025FB6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064545024"/>
        <c:axId val="2064551680"/>
      </c:barChart>
      <c:catAx>
        <c:axId val="206454502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D"/>
                  <a:t>Perlakuan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64551680"/>
        <c:crosses val="autoZero"/>
        <c:auto val="1"/>
        <c:lblAlgn val="ctr"/>
        <c:lblOffset val="100"/>
        <c:noMultiLvlLbl val="0"/>
      </c:catAx>
      <c:valAx>
        <c:axId val="2064551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D"/>
                  <a:t>Jumlah Daun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645450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D"/>
              <a:t>Tinggi Tanaman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'TINGGI TANAMAN'!$C$91</c:f>
              <c:strCache>
                <c:ptCount val="1"/>
                <c:pt idx="0">
                  <c:v>Rata-rata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'TINGGI TANAMAN'!$B$92:$B$97</c:f>
              <c:strCache>
                <c:ptCount val="6"/>
                <c:pt idx="0">
                  <c:v>H1</c:v>
                </c:pt>
                <c:pt idx="1">
                  <c:v>H2</c:v>
                </c:pt>
                <c:pt idx="2">
                  <c:v>H3</c:v>
                </c:pt>
                <c:pt idx="3">
                  <c:v>H4</c:v>
                </c:pt>
                <c:pt idx="4">
                  <c:v>H5</c:v>
                </c:pt>
                <c:pt idx="5">
                  <c:v>H6</c:v>
                </c:pt>
              </c:strCache>
            </c:strRef>
          </c:cat>
          <c:val>
            <c:numRef>
              <c:f>'TINGGI TANAMAN'!$C$92:$C$97</c:f>
              <c:numCache>
                <c:formatCode>0.00</c:formatCode>
                <c:ptCount val="6"/>
                <c:pt idx="0">
                  <c:v>10.993333333333334</c:v>
                </c:pt>
                <c:pt idx="1">
                  <c:v>10.975555555555555</c:v>
                </c:pt>
                <c:pt idx="2">
                  <c:v>10.933333333333334</c:v>
                </c:pt>
                <c:pt idx="3">
                  <c:v>10.464444444444444</c:v>
                </c:pt>
                <c:pt idx="4">
                  <c:v>9.0022222222222226</c:v>
                </c:pt>
                <c:pt idx="5">
                  <c:v>9.98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5A-4552-B742-342E7E3C2B7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828107136"/>
        <c:axId val="1828107552"/>
      </c:barChart>
      <c:catAx>
        <c:axId val="182810713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D"/>
                  <a:t>Perlakuan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28107552"/>
        <c:crosses val="autoZero"/>
        <c:auto val="1"/>
        <c:lblAlgn val="ctr"/>
        <c:lblOffset val="100"/>
        <c:noMultiLvlLbl val="0"/>
      </c:catAx>
      <c:valAx>
        <c:axId val="1828107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D"/>
                  <a:t>Tinggi Tanaman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281071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'PERSENTASE HIDUP'!$B$58</c:f>
              <c:strCache>
                <c:ptCount val="1"/>
                <c:pt idx="0">
                  <c:v>Persentase keberhasilan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'PERSENTASE HIDUP'!$A$59:$A$64</c:f>
              <c:strCache>
                <c:ptCount val="6"/>
                <c:pt idx="0">
                  <c:v>H1</c:v>
                </c:pt>
                <c:pt idx="1">
                  <c:v>H2</c:v>
                </c:pt>
                <c:pt idx="2">
                  <c:v>H3</c:v>
                </c:pt>
                <c:pt idx="3">
                  <c:v>H4</c:v>
                </c:pt>
                <c:pt idx="4">
                  <c:v>H5</c:v>
                </c:pt>
                <c:pt idx="5">
                  <c:v>H6</c:v>
                </c:pt>
              </c:strCache>
            </c:strRef>
          </c:cat>
          <c:val>
            <c:numRef>
              <c:f>'PERSENTASE HIDUP'!$B$59:$B$64</c:f>
              <c:numCache>
                <c:formatCode>0%</c:formatCode>
                <c:ptCount val="6"/>
                <c:pt idx="0">
                  <c:v>0.9</c:v>
                </c:pt>
                <c:pt idx="1">
                  <c:v>0.98</c:v>
                </c:pt>
                <c:pt idx="2">
                  <c:v>0.96</c:v>
                </c:pt>
                <c:pt idx="3">
                  <c:v>0.48</c:v>
                </c:pt>
                <c:pt idx="4">
                  <c:v>0.68888888888888888</c:v>
                </c:pt>
                <c:pt idx="5">
                  <c:v>0.86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C5-45A3-A5F7-80328885C6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36785024"/>
        <c:axId val="1036794592"/>
      </c:barChart>
      <c:catAx>
        <c:axId val="103678502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D" sz="1800" b="0" i="0" baseline="0">
                    <a:effectLst/>
                  </a:rPr>
                  <a:t>Perlakuan</a:t>
                </a:r>
                <a:endParaRPr lang="en-ID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36794592"/>
        <c:crosses val="autoZero"/>
        <c:auto val="1"/>
        <c:lblAlgn val="ctr"/>
        <c:lblOffset val="100"/>
        <c:noMultiLvlLbl val="0"/>
      </c:catAx>
      <c:valAx>
        <c:axId val="10367945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D" sz="1800" b="0" i="0" baseline="0">
                    <a:effectLst/>
                  </a:rPr>
                  <a:t>Persentase bibit muncul tunas</a:t>
                </a:r>
                <a:endParaRPr lang="en-ID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367850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8965</xdr:colOff>
      <xdr:row>58</xdr:row>
      <xdr:rowOff>95739</xdr:rowOff>
    </xdr:from>
    <xdr:to>
      <xdr:col>18</xdr:col>
      <xdr:colOff>154681</xdr:colOff>
      <xdr:row>75</xdr:row>
      <xdr:rowOff>89647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65E67BB-8EDE-422D-8EA8-54690889D3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176646</xdr:colOff>
      <xdr:row>84</xdr:row>
      <xdr:rowOff>162790</xdr:rowOff>
    </xdr:from>
    <xdr:to>
      <xdr:col>11</xdr:col>
      <xdr:colOff>135082</xdr:colOff>
      <xdr:row>100</xdr:row>
      <xdr:rowOff>13854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16D0683-FF20-49F5-B87D-F53EA3DA40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170411</xdr:colOff>
      <xdr:row>79</xdr:row>
      <xdr:rowOff>119150</xdr:rowOff>
    </xdr:from>
    <xdr:to>
      <xdr:col>15</xdr:col>
      <xdr:colOff>475211</xdr:colOff>
      <xdr:row>94</xdr:row>
      <xdr:rowOff>160713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57C82B1A-9E03-4CE9-A464-31BF2BCBE8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925286</xdr:colOff>
      <xdr:row>74</xdr:row>
      <xdr:rowOff>10886</xdr:rowOff>
    </xdr:from>
    <xdr:to>
      <xdr:col>14</xdr:col>
      <xdr:colOff>152400</xdr:colOff>
      <xdr:row>88</xdr:row>
      <xdr:rowOff>163286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0B15835-1D6B-45BF-87ED-AFA1F6F936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417739</xdr:colOff>
      <xdr:row>55</xdr:row>
      <xdr:rowOff>17689</xdr:rowOff>
    </xdr:from>
    <xdr:to>
      <xdr:col>11</xdr:col>
      <xdr:colOff>112939</xdr:colOff>
      <xdr:row>69</xdr:row>
      <xdr:rowOff>170089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277EF82F-49F1-454A-9C85-0BF542577F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7"/>
  <sheetViews>
    <sheetView zoomScale="85" zoomScaleNormal="85" workbookViewId="0">
      <selection activeCell="A2" sqref="A2"/>
    </sheetView>
  </sheetViews>
  <sheetFormatPr defaultRowHeight="14.4" x14ac:dyDescent="0.3"/>
  <cols>
    <col min="2" max="2" width="11.33203125" customWidth="1"/>
    <col min="3" max="3" width="13.6640625" customWidth="1"/>
    <col min="4" max="4" width="14.33203125" customWidth="1"/>
    <col min="5" max="6" width="13.109375" customWidth="1"/>
    <col min="7" max="7" width="12.88671875" customWidth="1"/>
  </cols>
  <sheetData>
    <row r="1" spans="1:7" x14ac:dyDescent="0.3">
      <c r="A1" t="s">
        <v>101</v>
      </c>
    </row>
    <row r="3" spans="1:7" ht="18" x14ac:dyDescent="0.35">
      <c r="B3" s="1"/>
      <c r="C3" s="1" t="s">
        <v>0</v>
      </c>
      <c r="D3" s="1" t="s">
        <v>1</v>
      </c>
      <c r="E3" s="1" t="s">
        <v>2</v>
      </c>
      <c r="F3" s="1" t="s">
        <v>3</v>
      </c>
      <c r="G3" s="1" t="s">
        <v>4</v>
      </c>
    </row>
    <row r="4" spans="1:7" ht="18" x14ac:dyDescent="0.35">
      <c r="B4" s="4" t="s">
        <v>5</v>
      </c>
      <c r="C4" s="7">
        <v>4.1100000000000003</v>
      </c>
      <c r="D4" s="7">
        <v>4.72</v>
      </c>
      <c r="E4" s="7">
        <v>5.07</v>
      </c>
      <c r="F4" s="7">
        <v>3.97</v>
      </c>
      <c r="G4" s="7">
        <v>3.77</v>
      </c>
    </row>
    <row r="5" spans="1:7" ht="18" x14ac:dyDescent="0.35">
      <c r="B5" s="4" t="s">
        <v>6</v>
      </c>
      <c r="C5" s="7">
        <v>3.27</v>
      </c>
      <c r="D5" s="7">
        <v>4.29</v>
      </c>
      <c r="E5" s="7">
        <v>4.54</v>
      </c>
      <c r="F5" s="7">
        <v>3.86</v>
      </c>
      <c r="G5" s="7">
        <v>3.58</v>
      </c>
    </row>
    <row r="6" spans="1:7" ht="18" x14ac:dyDescent="0.35">
      <c r="B6" s="4" t="s">
        <v>7</v>
      </c>
      <c r="C6" s="7">
        <v>4.17</v>
      </c>
      <c r="D6" s="7">
        <v>3.41</v>
      </c>
      <c r="E6" s="7">
        <v>4.24</v>
      </c>
      <c r="F6" s="7">
        <v>4.62</v>
      </c>
      <c r="G6" s="7">
        <v>3.75</v>
      </c>
    </row>
    <row r="7" spans="1:7" ht="18" x14ac:dyDescent="0.35">
      <c r="B7" s="4" t="s">
        <v>8</v>
      </c>
      <c r="C7" s="7">
        <v>5.2</v>
      </c>
      <c r="D7" s="7">
        <v>5.42</v>
      </c>
      <c r="E7" s="7">
        <v>3.61</v>
      </c>
      <c r="F7" s="7">
        <v>4.47</v>
      </c>
      <c r="G7" s="7">
        <v>5.93</v>
      </c>
    </row>
    <row r="8" spans="1:7" ht="18" x14ac:dyDescent="0.35">
      <c r="B8" s="4" t="s">
        <v>9</v>
      </c>
      <c r="C8" s="7">
        <v>4.9400000000000004</v>
      </c>
      <c r="D8" s="7">
        <v>4.67</v>
      </c>
      <c r="E8" s="7">
        <v>4.28</v>
      </c>
      <c r="F8" s="7">
        <v>3.99</v>
      </c>
      <c r="G8" s="7">
        <v>4.1399999999999997</v>
      </c>
    </row>
    <row r="9" spans="1:7" ht="18" x14ac:dyDescent="0.35">
      <c r="B9" s="4" t="s">
        <v>10</v>
      </c>
      <c r="C9" s="7">
        <v>3.91</v>
      </c>
      <c r="D9" s="7">
        <v>4.1900000000000004</v>
      </c>
      <c r="E9" s="7">
        <v>6.21</v>
      </c>
      <c r="F9" s="7">
        <v>3.79</v>
      </c>
      <c r="G9" s="7">
        <v>4.05</v>
      </c>
    </row>
    <row r="10" spans="1:7" ht="18" x14ac:dyDescent="0.35">
      <c r="B10" s="4" t="s">
        <v>11</v>
      </c>
      <c r="C10" s="7">
        <v>4.37</v>
      </c>
      <c r="D10" s="7">
        <v>3.29</v>
      </c>
      <c r="E10" s="7">
        <v>6.31</v>
      </c>
      <c r="F10" s="7">
        <v>3.8</v>
      </c>
      <c r="G10" s="7">
        <v>4</v>
      </c>
    </row>
    <row r="11" spans="1:7" ht="18" x14ac:dyDescent="0.35">
      <c r="B11" s="4" t="s">
        <v>12</v>
      </c>
      <c r="C11" s="7">
        <v>4.09</v>
      </c>
      <c r="D11" s="7">
        <v>3.69</v>
      </c>
      <c r="E11" s="7">
        <v>4.5999999999999996</v>
      </c>
      <c r="F11" s="7">
        <v>4.43</v>
      </c>
      <c r="G11" s="7">
        <v>3.58</v>
      </c>
    </row>
    <row r="12" spans="1:7" ht="18" x14ac:dyDescent="0.35">
      <c r="B12" s="4" t="s">
        <v>13</v>
      </c>
      <c r="C12" s="7">
        <v>5.13</v>
      </c>
      <c r="D12" s="7">
        <v>4.74</v>
      </c>
      <c r="E12" s="7">
        <v>3.88</v>
      </c>
      <c r="F12" s="7">
        <v>5.1100000000000003</v>
      </c>
      <c r="G12" s="7">
        <v>3.2</v>
      </c>
    </row>
    <row r="13" spans="1:7" ht="18" x14ac:dyDescent="0.35">
      <c r="B13" s="1" t="s">
        <v>14</v>
      </c>
      <c r="C13" s="7">
        <v>4.4800000000000004</v>
      </c>
      <c r="D13" s="7">
        <v>4.08</v>
      </c>
      <c r="E13" s="7">
        <v>4.07</v>
      </c>
      <c r="F13" s="7">
        <v>3.99</v>
      </c>
      <c r="G13" s="7">
        <v>4</v>
      </c>
    </row>
    <row r="14" spans="1:7" ht="18" x14ac:dyDescent="0.35">
      <c r="B14" s="1" t="s">
        <v>15</v>
      </c>
      <c r="C14" s="7">
        <v>4.18</v>
      </c>
      <c r="D14" s="7">
        <v>5.63</v>
      </c>
      <c r="E14" s="7">
        <v>4.03</v>
      </c>
      <c r="F14" s="7">
        <v>4.13</v>
      </c>
      <c r="G14" s="7">
        <v>4.1900000000000004</v>
      </c>
    </row>
    <row r="15" spans="1:7" ht="18" x14ac:dyDescent="0.35">
      <c r="B15" s="1" t="s">
        <v>16</v>
      </c>
      <c r="C15" s="7">
        <v>5.9</v>
      </c>
      <c r="D15" s="7">
        <v>4.41</v>
      </c>
      <c r="E15" s="7">
        <v>3.51</v>
      </c>
      <c r="F15" s="7">
        <v>5</v>
      </c>
      <c r="G15" s="7">
        <v>4.3099999999999996</v>
      </c>
    </row>
    <row r="16" spans="1:7" ht="18" x14ac:dyDescent="0.35">
      <c r="B16" s="1" t="s">
        <v>17</v>
      </c>
      <c r="C16" s="7">
        <v>3.9</v>
      </c>
      <c r="D16" s="7">
        <v>3.62</v>
      </c>
      <c r="E16" s="7">
        <v>3.93</v>
      </c>
      <c r="F16" s="7">
        <v>4.0599999999999996</v>
      </c>
      <c r="G16" s="7">
        <v>4.1900000000000004</v>
      </c>
    </row>
    <row r="17" spans="2:7" ht="18" x14ac:dyDescent="0.35">
      <c r="B17" s="1" t="s">
        <v>18</v>
      </c>
      <c r="C17" s="7">
        <v>5.63</v>
      </c>
      <c r="D17" s="7">
        <v>3.4</v>
      </c>
      <c r="E17" s="7">
        <v>4.16</v>
      </c>
      <c r="F17" s="7">
        <v>4.25</v>
      </c>
      <c r="G17" s="7">
        <v>4.45</v>
      </c>
    </row>
    <row r="18" spans="2:7" ht="18" x14ac:dyDescent="0.35">
      <c r="B18" s="1" t="s">
        <v>19</v>
      </c>
      <c r="C18" s="7">
        <v>4.3</v>
      </c>
      <c r="D18" s="7">
        <v>4.51</v>
      </c>
      <c r="E18" s="7">
        <v>3.3</v>
      </c>
      <c r="F18" s="7">
        <v>5.04</v>
      </c>
      <c r="G18" s="7">
        <v>4.72</v>
      </c>
    </row>
    <row r="19" spans="2:7" ht="18" x14ac:dyDescent="0.35">
      <c r="B19" s="1" t="s">
        <v>20</v>
      </c>
      <c r="C19" s="7">
        <v>4.74</v>
      </c>
      <c r="D19" s="7">
        <v>4.71</v>
      </c>
      <c r="E19" s="7">
        <v>3.9</v>
      </c>
      <c r="F19" s="7">
        <v>4.28</v>
      </c>
      <c r="G19" s="7">
        <v>3.64</v>
      </c>
    </row>
    <row r="20" spans="2:7" ht="18" x14ac:dyDescent="0.35">
      <c r="B20" s="1" t="s">
        <v>21</v>
      </c>
      <c r="C20" s="7">
        <v>3.81</v>
      </c>
      <c r="D20" s="7">
        <v>4.51</v>
      </c>
      <c r="E20" s="7">
        <v>6.59</v>
      </c>
      <c r="F20" s="7">
        <v>4.04</v>
      </c>
      <c r="G20" s="7">
        <v>4.45</v>
      </c>
    </row>
    <row r="21" spans="2:7" ht="18" x14ac:dyDescent="0.35">
      <c r="B21" s="1" t="s">
        <v>22</v>
      </c>
      <c r="C21" s="7">
        <v>4.17</v>
      </c>
      <c r="D21" s="7">
        <v>5.08</v>
      </c>
      <c r="E21" s="7">
        <v>4.8099999999999996</v>
      </c>
      <c r="F21" s="7">
        <v>3.87</v>
      </c>
      <c r="G21" s="7">
        <v>4.68</v>
      </c>
    </row>
    <row r="22" spans="2:7" ht="18" x14ac:dyDescent="0.35">
      <c r="B22" s="2" t="s">
        <v>23</v>
      </c>
      <c r="C22" s="7">
        <v>4.2699999999999996</v>
      </c>
      <c r="D22" s="7">
        <v>4.51</v>
      </c>
      <c r="E22" s="7">
        <v>4.72</v>
      </c>
      <c r="F22" s="7">
        <v>3.49</v>
      </c>
      <c r="G22" s="7">
        <v>3.97</v>
      </c>
    </row>
    <row r="23" spans="2:7" ht="18" x14ac:dyDescent="0.35">
      <c r="B23" s="2" t="s">
        <v>24</v>
      </c>
      <c r="C23" s="7">
        <v>4.16</v>
      </c>
      <c r="D23" s="7">
        <v>4.84</v>
      </c>
      <c r="E23" s="7">
        <v>5.44</v>
      </c>
      <c r="F23" s="7">
        <v>3.76</v>
      </c>
      <c r="G23" s="7">
        <v>2.99</v>
      </c>
    </row>
    <row r="24" spans="2:7" ht="18" x14ac:dyDescent="0.35">
      <c r="B24" s="2" t="s">
        <v>25</v>
      </c>
      <c r="C24" s="7">
        <v>4.1100000000000003</v>
      </c>
      <c r="D24" s="7">
        <v>4.24</v>
      </c>
      <c r="E24" s="7">
        <v>5.22</v>
      </c>
      <c r="F24" s="7">
        <v>4.83</v>
      </c>
      <c r="G24" s="7">
        <v>3.9</v>
      </c>
    </row>
    <row r="25" spans="2:7" ht="18" x14ac:dyDescent="0.35">
      <c r="B25" s="2" t="s">
        <v>26</v>
      </c>
      <c r="C25" s="7">
        <v>4.18</v>
      </c>
      <c r="D25" s="7">
        <v>5.55</v>
      </c>
      <c r="E25" s="7">
        <v>4.09</v>
      </c>
      <c r="F25" s="7">
        <v>4.01</v>
      </c>
      <c r="G25" s="7">
        <v>4.1100000000000003</v>
      </c>
    </row>
    <row r="26" spans="2:7" ht="18" x14ac:dyDescent="0.35">
      <c r="B26" s="2" t="s">
        <v>27</v>
      </c>
      <c r="C26" s="7">
        <v>5.1100000000000003</v>
      </c>
      <c r="D26" s="7">
        <v>4.1399999999999997</v>
      </c>
      <c r="E26" s="7">
        <v>4.45</v>
      </c>
      <c r="F26" s="7">
        <v>4.3099999999999996</v>
      </c>
      <c r="G26" s="7">
        <v>3.9</v>
      </c>
    </row>
    <row r="27" spans="2:7" ht="18" x14ac:dyDescent="0.35">
      <c r="B27" s="2" t="s">
        <v>28</v>
      </c>
      <c r="C27" s="7">
        <v>4.7</v>
      </c>
      <c r="D27" s="7">
        <v>5.58</v>
      </c>
      <c r="E27" s="7">
        <v>4.42</v>
      </c>
      <c r="F27" s="7">
        <v>4.5599999999999996</v>
      </c>
      <c r="G27" s="7">
        <v>4.03</v>
      </c>
    </row>
    <row r="28" spans="2:7" ht="18" x14ac:dyDescent="0.35">
      <c r="B28" s="2" t="s">
        <v>29</v>
      </c>
      <c r="C28" s="7">
        <v>4.22</v>
      </c>
      <c r="D28" s="7">
        <v>4.78</v>
      </c>
      <c r="E28" s="7">
        <v>5.58</v>
      </c>
      <c r="F28" s="7">
        <v>5.0599999999999996</v>
      </c>
      <c r="G28" s="7">
        <v>5.59</v>
      </c>
    </row>
    <row r="29" spans="2:7" ht="18" x14ac:dyDescent="0.35">
      <c r="B29" s="2" t="s">
        <v>30</v>
      </c>
      <c r="C29" s="7">
        <v>4.3099999999999996</v>
      </c>
      <c r="D29" s="7">
        <v>4.25</v>
      </c>
      <c r="E29" s="7">
        <v>3.87</v>
      </c>
      <c r="F29" s="7">
        <v>5.61</v>
      </c>
      <c r="G29" s="7">
        <v>4.04</v>
      </c>
    </row>
    <row r="30" spans="2:7" ht="18" x14ac:dyDescent="0.35">
      <c r="B30" s="2" t="s">
        <v>31</v>
      </c>
      <c r="C30" s="7">
        <v>5.19</v>
      </c>
      <c r="D30" s="7">
        <v>4.5999999999999996</v>
      </c>
      <c r="E30" s="7">
        <v>4.97</v>
      </c>
      <c r="F30" s="7">
        <v>4.9000000000000004</v>
      </c>
      <c r="G30" s="7">
        <v>3.62</v>
      </c>
    </row>
    <row r="31" spans="2:7" ht="18" x14ac:dyDescent="0.35">
      <c r="B31" s="1" t="s">
        <v>32</v>
      </c>
      <c r="C31" s="7">
        <v>5.32</v>
      </c>
      <c r="D31" s="7">
        <v>4.8</v>
      </c>
      <c r="E31" s="7">
        <v>4.5999999999999996</v>
      </c>
      <c r="F31" s="7">
        <v>3.33</v>
      </c>
      <c r="G31" s="7">
        <v>4.6100000000000003</v>
      </c>
    </row>
    <row r="32" spans="2:7" ht="18" x14ac:dyDescent="0.35">
      <c r="B32" s="1" t="s">
        <v>33</v>
      </c>
      <c r="C32" s="7">
        <v>3.67</v>
      </c>
      <c r="D32" s="7">
        <v>5.22</v>
      </c>
      <c r="E32" s="7">
        <v>5.45</v>
      </c>
      <c r="F32" s="7">
        <v>3.92</v>
      </c>
      <c r="G32" s="7">
        <v>3.91</v>
      </c>
    </row>
    <row r="33" spans="2:7" ht="18" x14ac:dyDescent="0.35">
      <c r="B33" s="1" t="s">
        <v>34</v>
      </c>
      <c r="C33" s="7">
        <v>4.16</v>
      </c>
      <c r="D33" s="7">
        <v>4.6900000000000004</v>
      </c>
      <c r="E33" s="7">
        <v>3.96</v>
      </c>
      <c r="F33" s="7">
        <v>5.21</v>
      </c>
      <c r="G33" s="7">
        <v>3.8</v>
      </c>
    </row>
    <row r="34" spans="2:7" ht="18" x14ac:dyDescent="0.35">
      <c r="B34" s="1" t="s">
        <v>35</v>
      </c>
      <c r="C34" s="7">
        <v>4.38</v>
      </c>
      <c r="D34" s="7">
        <v>4.28</v>
      </c>
      <c r="E34" s="7">
        <v>4.3499999999999996</v>
      </c>
      <c r="F34" s="7">
        <v>4.7699999999999996</v>
      </c>
      <c r="G34" s="7">
        <v>4.3600000000000003</v>
      </c>
    </row>
    <row r="35" spans="2:7" ht="18" x14ac:dyDescent="0.35">
      <c r="B35" s="1" t="s">
        <v>36</v>
      </c>
      <c r="C35" s="7">
        <v>5.48</v>
      </c>
      <c r="D35" s="7">
        <v>3.58</v>
      </c>
      <c r="E35" s="7">
        <v>4.03</v>
      </c>
      <c r="F35" s="7">
        <v>4.6500000000000004</v>
      </c>
      <c r="G35" s="7">
        <v>5.56</v>
      </c>
    </row>
    <row r="36" spans="2:7" ht="18" x14ac:dyDescent="0.35">
      <c r="B36" s="1" t="s">
        <v>37</v>
      </c>
      <c r="C36" s="7">
        <v>4.08</v>
      </c>
      <c r="D36" s="7">
        <v>5.9</v>
      </c>
      <c r="E36" s="7">
        <v>3.17</v>
      </c>
      <c r="F36" s="7">
        <v>4.53</v>
      </c>
      <c r="G36" s="7">
        <v>4.33</v>
      </c>
    </row>
    <row r="37" spans="2:7" ht="18" x14ac:dyDescent="0.35">
      <c r="B37" s="1" t="s">
        <v>38</v>
      </c>
      <c r="C37" s="7">
        <v>3.87</v>
      </c>
      <c r="D37" s="7">
        <v>5.17</v>
      </c>
      <c r="E37" s="7">
        <v>5.03</v>
      </c>
      <c r="F37" s="7">
        <v>4.99</v>
      </c>
      <c r="G37" s="7">
        <v>4.53</v>
      </c>
    </row>
    <row r="38" spans="2:7" ht="18" x14ac:dyDescent="0.35">
      <c r="B38" s="1" t="s">
        <v>39</v>
      </c>
      <c r="C38" s="7">
        <v>4.29</v>
      </c>
      <c r="D38" s="7">
        <v>5.3</v>
      </c>
      <c r="E38" s="7">
        <v>4.46</v>
      </c>
      <c r="F38" s="7">
        <v>3.17</v>
      </c>
      <c r="G38" s="7">
        <v>3.59</v>
      </c>
    </row>
    <row r="39" spans="2:7" ht="18" x14ac:dyDescent="0.35">
      <c r="B39" s="1" t="s">
        <v>40</v>
      </c>
      <c r="C39" s="7">
        <v>3.93</v>
      </c>
      <c r="D39" s="7">
        <v>4.21</v>
      </c>
      <c r="E39" s="7">
        <v>5.41</v>
      </c>
      <c r="F39" s="7">
        <v>3.19</v>
      </c>
      <c r="G39" s="7">
        <v>4.4400000000000004</v>
      </c>
    </row>
    <row r="40" spans="2:7" ht="18" x14ac:dyDescent="0.35">
      <c r="B40" s="3" t="s">
        <v>41</v>
      </c>
      <c r="C40" s="7">
        <v>4.26</v>
      </c>
      <c r="D40" s="7">
        <v>4.29</v>
      </c>
      <c r="E40" s="7">
        <v>3.91</v>
      </c>
      <c r="F40" s="7">
        <v>4.3499999999999996</v>
      </c>
      <c r="G40" s="7">
        <v>3.79</v>
      </c>
    </row>
    <row r="41" spans="2:7" ht="18" x14ac:dyDescent="0.35">
      <c r="B41" s="3" t="s">
        <v>42</v>
      </c>
      <c r="C41" s="7">
        <v>4.1399999999999997</v>
      </c>
      <c r="D41" s="7">
        <v>4.6500000000000004</v>
      </c>
      <c r="E41" s="7">
        <v>4.4400000000000004</v>
      </c>
      <c r="F41" s="7">
        <v>3.66</v>
      </c>
      <c r="G41" s="7">
        <v>4.68</v>
      </c>
    </row>
    <row r="42" spans="2:7" ht="18" x14ac:dyDescent="0.35">
      <c r="B42" s="3" t="s">
        <v>43</v>
      </c>
      <c r="C42" s="7">
        <v>4.4800000000000004</v>
      </c>
      <c r="D42" s="7">
        <v>5.07</v>
      </c>
      <c r="E42" s="7">
        <v>4.88</v>
      </c>
      <c r="F42" s="7">
        <v>3.48</v>
      </c>
      <c r="G42" s="7">
        <v>4.9800000000000004</v>
      </c>
    </row>
    <row r="43" spans="2:7" ht="18" x14ac:dyDescent="0.35">
      <c r="B43" s="3" t="s">
        <v>44</v>
      </c>
      <c r="C43" s="7">
        <v>4.45</v>
      </c>
      <c r="D43" s="7">
        <v>3.66</v>
      </c>
      <c r="E43" s="7">
        <v>3.8</v>
      </c>
      <c r="F43" s="7">
        <v>4.3499999999999996</v>
      </c>
      <c r="G43" s="7">
        <v>3.57</v>
      </c>
    </row>
    <row r="44" spans="2:7" ht="18" x14ac:dyDescent="0.35">
      <c r="B44" s="3" t="s">
        <v>45</v>
      </c>
      <c r="C44" s="7">
        <v>2.85</v>
      </c>
      <c r="D44" s="7">
        <v>4.51</v>
      </c>
      <c r="E44" s="7">
        <v>4.57</v>
      </c>
      <c r="F44" s="7">
        <v>4.82</v>
      </c>
      <c r="G44" s="7">
        <v>4.38</v>
      </c>
    </row>
    <row r="45" spans="2:7" ht="18" x14ac:dyDescent="0.35">
      <c r="B45" s="3" t="s">
        <v>46</v>
      </c>
      <c r="C45" s="7">
        <v>3.73</v>
      </c>
      <c r="D45" s="7">
        <v>3.11</v>
      </c>
      <c r="E45" s="7">
        <v>4.53</v>
      </c>
      <c r="F45" s="7">
        <v>4.63</v>
      </c>
      <c r="G45" s="7">
        <v>4.82</v>
      </c>
    </row>
    <row r="46" spans="2:7" ht="18" x14ac:dyDescent="0.35">
      <c r="B46" s="3" t="s">
        <v>47</v>
      </c>
      <c r="C46" s="7">
        <v>3.84</v>
      </c>
      <c r="D46" s="7">
        <v>6.06</v>
      </c>
      <c r="E46" s="7">
        <v>4.38</v>
      </c>
      <c r="F46" s="7">
        <v>4.18</v>
      </c>
      <c r="G46" s="7">
        <v>4.57</v>
      </c>
    </row>
    <row r="47" spans="2:7" ht="18" x14ac:dyDescent="0.35">
      <c r="B47" s="3" t="s">
        <v>48</v>
      </c>
      <c r="C47" s="7">
        <v>3.77</v>
      </c>
      <c r="D47" s="7">
        <v>5.75</v>
      </c>
      <c r="E47" s="7">
        <v>4.57</v>
      </c>
      <c r="F47" s="7">
        <v>4.68</v>
      </c>
      <c r="G47" s="7">
        <v>3.9</v>
      </c>
    </row>
    <row r="48" spans="2:7" ht="18" x14ac:dyDescent="0.35">
      <c r="B48" s="3" t="s">
        <v>49</v>
      </c>
      <c r="C48" s="7">
        <v>4.79</v>
      </c>
      <c r="D48" s="7">
        <v>4.7699999999999996</v>
      </c>
      <c r="E48" s="7">
        <v>4.38</v>
      </c>
      <c r="F48" s="7">
        <v>4.5999999999999996</v>
      </c>
      <c r="G48" s="7">
        <v>3.5</v>
      </c>
    </row>
    <row r="49" spans="2:9" ht="18" x14ac:dyDescent="0.35">
      <c r="B49" s="1" t="s">
        <v>50</v>
      </c>
      <c r="C49" s="7">
        <v>3.23</v>
      </c>
      <c r="D49" s="7">
        <v>4.0999999999999996</v>
      </c>
      <c r="E49" s="7">
        <v>4.3099999999999996</v>
      </c>
      <c r="F49" s="7">
        <v>3.66</v>
      </c>
      <c r="G49" s="7">
        <v>3.8</v>
      </c>
    </row>
    <row r="50" spans="2:9" ht="18" x14ac:dyDescent="0.35">
      <c r="B50" s="1" t="s">
        <v>51</v>
      </c>
      <c r="C50" s="7">
        <v>4.28</v>
      </c>
      <c r="D50" s="7">
        <v>4.3899999999999997</v>
      </c>
      <c r="E50" s="7">
        <v>4</v>
      </c>
      <c r="F50" s="7">
        <v>4.68</v>
      </c>
      <c r="G50" s="7">
        <v>4.41</v>
      </c>
    </row>
    <row r="51" spans="2:9" ht="18" x14ac:dyDescent="0.35">
      <c r="B51" s="1" t="s">
        <v>52</v>
      </c>
      <c r="C51" s="7">
        <v>3.75</v>
      </c>
      <c r="D51" s="7">
        <v>5.49</v>
      </c>
      <c r="E51" s="7">
        <v>4.43</v>
      </c>
      <c r="F51" s="7">
        <v>3.88</v>
      </c>
      <c r="G51" s="7">
        <v>4.05</v>
      </c>
    </row>
    <row r="52" spans="2:9" ht="18" x14ac:dyDescent="0.35">
      <c r="B52" s="1" t="s">
        <v>53</v>
      </c>
      <c r="C52" s="7">
        <v>4.78</v>
      </c>
      <c r="D52" s="7">
        <v>5.37</v>
      </c>
      <c r="E52" s="7">
        <v>3.62</v>
      </c>
      <c r="F52" s="7">
        <v>4.38</v>
      </c>
      <c r="G52" s="7">
        <v>3.97</v>
      </c>
    </row>
    <row r="53" spans="2:9" ht="18" x14ac:dyDescent="0.35">
      <c r="B53" s="1" t="s">
        <v>54</v>
      </c>
      <c r="C53" s="7">
        <v>5.05</v>
      </c>
      <c r="D53" s="7">
        <v>4.58</v>
      </c>
      <c r="E53" s="7">
        <v>4.18</v>
      </c>
      <c r="F53" s="7">
        <v>5.25</v>
      </c>
      <c r="G53" s="7">
        <v>4.92</v>
      </c>
    </row>
    <row r="54" spans="2:9" ht="18" x14ac:dyDescent="0.35">
      <c r="B54" s="1" t="s">
        <v>55</v>
      </c>
      <c r="C54" s="7">
        <v>3.71</v>
      </c>
      <c r="D54" s="7">
        <v>4.09</v>
      </c>
      <c r="E54" s="7">
        <v>4.6900000000000004</v>
      </c>
      <c r="F54" s="7">
        <v>4.6100000000000003</v>
      </c>
      <c r="G54" s="7">
        <v>3.09</v>
      </c>
    </row>
    <row r="55" spans="2:9" ht="18" x14ac:dyDescent="0.35">
      <c r="B55" s="1" t="s">
        <v>56</v>
      </c>
      <c r="C55" s="7">
        <v>4.0999999999999996</v>
      </c>
      <c r="D55" s="7">
        <v>4.6100000000000003</v>
      </c>
      <c r="E55" s="7">
        <v>3.84</v>
      </c>
      <c r="F55" s="7">
        <v>4.16</v>
      </c>
      <c r="G55" s="7">
        <v>3.82</v>
      </c>
    </row>
    <row r="56" spans="2:9" ht="18" x14ac:dyDescent="0.35">
      <c r="B56" s="1" t="s">
        <v>57</v>
      </c>
      <c r="C56" s="7">
        <v>4.26</v>
      </c>
      <c r="D56" s="7">
        <v>4.09</v>
      </c>
      <c r="E56" s="7">
        <v>4.3</v>
      </c>
      <c r="F56" s="7">
        <v>3.61</v>
      </c>
      <c r="G56" s="7">
        <v>4.34</v>
      </c>
    </row>
    <row r="57" spans="2:9" ht="18" x14ac:dyDescent="0.35">
      <c r="B57" s="1" t="s">
        <v>58</v>
      </c>
      <c r="C57" s="7">
        <v>3.62</v>
      </c>
      <c r="D57" s="7">
        <v>5.16</v>
      </c>
      <c r="E57" s="7">
        <v>4.5199999999999996</v>
      </c>
      <c r="F57" s="7">
        <v>4.0999999999999996</v>
      </c>
      <c r="G57" s="7">
        <v>3.95</v>
      </c>
    </row>
    <row r="61" spans="2:9" ht="18" x14ac:dyDescent="0.35">
      <c r="B61" s="1"/>
      <c r="C61" s="1" t="s">
        <v>0</v>
      </c>
      <c r="D61" s="1" t="s">
        <v>1</v>
      </c>
      <c r="E61" s="1" t="s">
        <v>2</v>
      </c>
      <c r="F61" s="1" t="s">
        <v>3</v>
      </c>
      <c r="G61" s="1" t="s">
        <v>4</v>
      </c>
      <c r="H61" s="10" t="s">
        <v>66</v>
      </c>
      <c r="I61" s="10" t="s">
        <v>67</v>
      </c>
    </row>
    <row r="62" spans="2:9" ht="18" x14ac:dyDescent="0.35">
      <c r="B62" s="6" t="s">
        <v>60</v>
      </c>
      <c r="C62" s="9">
        <f>AVERAGE(C4:C12)</f>
        <v>4.3544444444444448</v>
      </c>
      <c r="D62" s="9">
        <f t="shared" ref="D62:G62" si="0">AVERAGE(D4:D12)</f>
        <v>4.2688888888888892</v>
      </c>
      <c r="E62" s="9">
        <f t="shared" si="0"/>
        <v>4.7488888888888896</v>
      </c>
      <c r="F62" s="9">
        <f t="shared" si="0"/>
        <v>4.2266666666666657</v>
      </c>
      <c r="G62" s="9">
        <f t="shared" si="0"/>
        <v>4.0000000000000009</v>
      </c>
      <c r="H62" s="9">
        <f>SUM(C62:G62)</f>
        <v>21.59888888888889</v>
      </c>
      <c r="I62" s="9">
        <f>AVERAGE(C62:G62)</f>
        <v>4.3197777777777784</v>
      </c>
    </row>
    <row r="63" spans="2:9" ht="18" x14ac:dyDescent="0.35">
      <c r="B63" s="6" t="s">
        <v>61</v>
      </c>
      <c r="C63" s="9">
        <f>AVERAGE(C13:C21)</f>
        <v>4.5677777777777786</v>
      </c>
      <c r="D63" s="9">
        <f t="shared" ref="D63:G63" si="1">AVERAGE(D13:D21)</f>
        <v>4.4388888888888882</v>
      </c>
      <c r="E63" s="9">
        <f t="shared" si="1"/>
        <v>4.2555555555555564</v>
      </c>
      <c r="F63" s="9">
        <f t="shared" si="1"/>
        <v>4.2955555555555556</v>
      </c>
      <c r="G63" s="9">
        <f t="shared" si="1"/>
        <v>4.2922222222222226</v>
      </c>
      <c r="H63" s="9">
        <f t="shared" ref="H63:H67" si="2">SUM(C63:G63)</f>
        <v>21.85</v>
      </c>
      <c r="I63" s="9">
        <f t="shared" ref="I63:I67" si="3">AVERAGE(C63:G63)</f>
        <v>4.37</v>
      </c>
    </row>
    <row r="64" spans="2:9" ht="18" x14ac:dyDescent="0.35">
      <c r="B64" s="6" t="s">
        <v>62</v>
      </c>
      <c r="C64" s="9">
        <f>AVERAGE(C22:C30)</f>
        <v>4.4722222222222214</v>
      </c>
      <c r="D64" s="9">
        <f t="shared" ref="D64:G64" si="4">AVERAGE(D22:D30)</f>
        <v>4.721111111111111</v>
      </c>
      <c r="E64" s="9">
        <f t="shared" si="4"/>
        <v>4.7511111111111104</v>
      </c>
      <c r="F64" s="9">
        <f t="shared" si="4"/>
        <v>4.503333333333333</v>
      </c>
      <c r="G64" s="9">
        <f t="shared" si="4"/>
        <v>4.0166666666666666</v>
      </c>
      <c r="H64" s="9">
        <f t="shared" si="2"/>
        <v>22.464444444444442</v>
      </c>
      <c r="I64" s="9">
        <f t="shared" si="3"/>
        <v>4.4928888888888885</v>
      </c>
    </row>
    <row r="65" spans="2:9" ht="18" x14ac:dyDescent="0.35">
      <c r="B65" s="6" t="s">
        <v>63</v>
      </c>
      <c r="C65" s="9">
        <f>AVERAGE(C31:C39)</f>
        <v>4.3533333333333344</v>
      </c>
      <c r="D65" s="9">
        <f t="shared" ref="D65:G65" si="5">AVERAGE(D31:D39)</f>
        <v>4.7944444444444443</v>
      </c>
      <c r="E65" s="9">
        <f t="shared" si="5"/>
        <v>4.4955555555555566</v>
      </c>
      <c r="F65" s="9">
        <f t="shared" si="5"/>
        <v>4.1955555555555559</v>
      </c>
      <c r="G65" s="9">
        <f t="shared" si="5"/>
        <v>4.3477777777777771</v>
      </c>
      <c r="H65" s="9">
        <f t="shared" si="2"/>
        <v>22.186666666666667</v>
      </c>
      <c r="I65" s="9">
        <f t="shared" si="3"/>
        <v>4.4373333333333331</v>
      </c>
    </row>
    <row r="66" spans="2:9" ht="18" x14ac:dyDescent="0.35">
      <c r="B66" s="6" t="s">
        <v>64</v>
      </c>
      <c r="C66" s="9">
        <f>AVERAGE(C40:C48)</f>
        <v>4.0344444444444445</v>
      </c>
      <c r="D66" s="9">
        <f t="shared" ref="D66:G66" si="6">AVERAGE(D40:D48)</f>
        <v>4.6522222222222211</v>
      </c>
      <c r="E66" s="9">
        <f t="shared" si="6"/>
        <v>4.3844444444444441</v>
      </c>
      <c r="F66" s="9">
        <f t="shared" si="6"/>
        <v>4.3055555555555554</v>
      </c>
      <c r="G66" s="9">
        <f t="shared" si="6"/>
        <v>4.2433333333333332</v>
      </c>
      <c r="H66" s="9">
        <f t="shared" si="2"/>
        <v>21.619999999999997</v>
      </c>
      <c r="I66" s="9">
        <f t="shared" si="3"/>
        <v>4.3239999999999998</v>
      </c>
    </row>
    <row r="67" spans="2:9" ht="18" x14ac:dyDescent="0.35">
      <c r="B67" s="6" t="s">
        <v>65</v>
      </c>
      <c r="C67" s="9">
        <f>AVERAGE(C49:C57)</f>
        <v>4.086666666666666</v>
      </c>
      <c r="D67" s="9">
        <f t="shared" ref="D67:G67" si="7">AVERAGE(D49:D57)</f>
        <v>4.6533333333333324</v>
      </c>
      <c r="E67" s="9">
        <f t="shared" si="7"/>
        <v>4.21</v>
      </c>
      <c r="F67" s="9">
        <f t="shared" si="7"/>
        <v>4.2588888888888885</v>
      </c>
      <c r="G67" s="9">
        <f t="shared" si="7"/>
        <v>4.0388888888888888</v>
      </c>
      <c r="H67" s="9">
        <f t="shared" si="2"/>
        <v>21.247777777777774</v>
      </c>
      <c r="I67" s="9">
        <f t="shared" si="3"/>
        <v>4.2495555555555544</v>
      </c>
    </row>
    <row r="68" spans="2:9" x14ac:dyDescent="0.3">
      <c r="C68" s="9">
        <f>SUM(C62:C67)</f>
        <v>25.86888888888889</v>
      </c>
      <c r="D68" s="9">
        <f t="shared" ref="D68:H68" si="8">SUM(D62:D67)</f>
        <v>27.528888888888886</v>
      </c>
      <c r="E68" s="9">
        <f t="shared" si="8"/>
        <v>26.84555555555556</v>
      </c>
      <c r="F68" s="9">
        <f t="shared" si="8"/>
        <v>25.785555555555561</v>
      </c>
      <c r="G68" s="9">
        <f t="shared" si="8"/>
        <v>24.938888888888886</v>
      </c>
      <c r="H68" s="9">
        <f t="shared" si="8"/>
        <v>130.96777777777777</v>
      </c>
      <c r="I68" s="11">
        <f>AVERAGE(C62:G67)</f>
        <v>4.3655925925925922</v>
      </c>
    </row>
    <row r="71" spans="2:9" x14ac:dyDescent="0.3">
      <c r="B71" s="14" t="s">
        <v>68</v>
      </c>
      <c r="C71" s="14"/>
      <c r="D71" s="14"/>
      <c r="E71" s="15"/>
      <c r="F71" s="15"/>
      <c r="G71" s="15"/>
      <c r="H71" s="15"/>
      <c r="I71" s="15"/>
    </row>
    <row r="72" spans="2:9" x14ac:dyDescent="0.3">
      <c r="B72" s="17" t="s">
        <v>69</v>
      </c>
      <c r="C72" s="15"/>
      <c r="D72" s="18"/>
      <c r="E72" s="15"/>
      <c r="F72" s="15"/>
      <c r="G72" s="15"/>
      <c r="H72" s="19">
        <f>SUMSQ(H68)/COUNT(C62:G67)</f>
        <v>571.75196053497928</v>
      </c>
    </row>
    <row r="73" spans="2:9" x14ac:dyDescent="0.3">
      <c r="B73" s="17" t="s">
        <v>70</v>
      </c>
      <c r="C73" s="15"/>
      <c r="D73" s="15"/>
      <c r="E73" s="15"/>
      <c r="F73" s="15"/>
      <c r="G73" s="15"/>
      <c r="H73" s="19">
        <f>SUMSQ(C62:G67)-H72</f>
        <v>1.5489394650207942</v>
      </c>
    </row>
    <row r="74" spans="2:9" x14ac:dyDescent="0.3">
      <c r="B74" s="17" t="s">
        <v>71</v>
      </c>
      <c r="C74" s="15"/>
      <c r="D74" s="15"/>
      <c r="E74" s="15"/>
      <c r="F74" s="18"/>
      <c r="G74" s="15"/>
      <c r="H74" s="19">
        <f>SUMSQ(C68:G68)/COUNT(C62:C67)-(H72)</f>
        <v>0.67571333333353323</v>
      </c>
    </row>
    <row r="75" spans="2:9" x14ac:dyDescent="0.3">
      <c r="B75" s="17" t="s">
        <v>72</v>
      </c>
      <c r="C75" s="15"/>
      <c r="D75" s="15"/>
      <c r="E75" s="15"/>
      <c r="F75" s="18"/>
      <c r="G75" s="15"/>
      <c r="H75" s="19">
        <f>SUMSQ(H62:H67)/COUNT(C62:G62)-H72</f>
        <v>0.19332020576143805</v>
      </c>
    </row>
    <row r="76" spans="2:9" x14ac:dyDescent="0.3">
      <c r="B76" s="17"/>
      <c r="C76" s="15"/>
      <c r="D76" s="15"/>
      <c r="E76" s="15"/>
      <c r="F76" s="15"/>
      <c r="G76" s="15"/>
      <c r="H76" s="20"/>
    </row>
    <row r="77" spans="2:9" x14ac:dyDescent="0.3">
      <c r="B77" s="17" t="s">
        <v>73</v>
      </c>
      <c r="C77" s="15"/>
      <c r="D77" s="15"/>
      <c r="E77" s="15"/>
      <c r="F77" s="15"/>
      <c r="G77" s="15"/>
      <c r="H77" s="19">
        <f>H73-H75-H74</f>
        <v>0.67990592592582288</v>
      </c>
    </row>
    <row r="78" spans="2:9" x14ac:dyDescent="0.3">
      <c r="B78" s="15"/>
      <c r="C78" s="15"/>
      <c r="D78" s="15"/>
      <c r="E78" s="15"/>
      <c r="F78" s="15"/>
      <c r="G78" s="15"/>
      <c r="H78" s="15"/>
      <c r="I78" s="15"/>
    </row>
    <row r="79" spans="2:9" x14ac:dyDescent="0.3">
      <c r="B79" s="15"/>
      <c r="C79" s="21"/>
      <c r="D79" s="15"/>
      <c r="E79" s="15"/>
      <c r="F79" s="15"/>
      <c r="G79" s="15"/>
      <c r="H79" s="15"/>
    </row>
    <row r="80" spans="2:9" x14ac:dyDescent="0.3">
      <c r="B80" s="22" t="s">
        <v>74</v>
      </c>
      <c r="C80" s="15"/>
      <c r="D80" s="15"/>
      <c r="E80" s="15"/>
      <c r="F80" s="15"/>
      <c r="G80" s="15"/>
      <c r="H80" s="15"/>
      <c r="I80" s="15"/>
    </row>
    <row r="81" spans="2:9" x14ac:dyDescent="0.3">
      <c r="B81" s="23" t="s">
        <v>75</v>
      </c>
      <c r="C81" s="23" t="s">
        <v>76</v>
      </c>
      <c r="D81" s="23" t="s">
        <v>77</v>
      </c>
      <c r="E81" s="23" t="s">
        <v>78</v>
      </c>
      <c r="F81" s="24" t="s">
        <v>79</v>
      </c>
      <c r="G81" s="24">
        <v>0.05</v>
      </c>
      <c r="H81" s="24">
        <v>0.01</v>
      </c>
      <c r="I81" s="24" t="s">
        <v>80</v>
      </c>
    </row>
    <row r="82" spans="2:9" x14ac:dyDescent="0.3">
      <c r="B82" s="25" t="s">
        <v>81</v>
      </c>
      <c r="C82" s="26">
        <f>COUNT(C67:G67)-1</f>
        <v>4</v>
      </c>
      <c r="D82" s="26">
        <f>H74</f>
        <v>0.67571333333353323</v>
      </c>
      <c r="E82" s="26">
        <f>D82/C82</f>
        <v>0.16892833333338331</v>
      </c>
      <c r="F82" s="26">
        <f>E82/E84</f>
        <v>4.9691678478417387</v>
      </c>
      <c r="G82" s="16">
        <f>FINV(0.05,C82,C84)</f>
        <v>2.8660814020156589</v>
      </c>
      <c r="H82" s="16">
        <f>FINV(0.05,C82,C84)</f>
        <v>2.8660814020156589</v>
      </c>
      <c r="I82" s="15" t="str">
        <f>IF(F82&gt;H82,"**",IF(F82&gt;G82,"*","ns"))</f>
        <v>**</v>
      </c>
    </row>
    <row r="83" spans="2:9" x14ac:dyDescent="0.3">
      <c r="B83" s="16" t="s">
        <v>82</v>
      </c>
      <c r="C83" s="26">
        <f>COUNT(G62:G67)-1</f>
        <v>5</v>
      </c>
      <c r="D83" s="26">
        <f>H75</f>
        <v>0.19332020576143805</v>
      </c>
      <c r="E83" s="26">
        <f>D83/C83</f>
        <v>3.8664041152287609E-2</v>
      </c>
      <c r="F83" s="26">
        <f>E83/E84</f>
        <v>1.1373350246841596</v>
      </c>
      <c r="G83" s="16">
        <f>FINV(0.05,C83,C84)</f>
        <v>2.7108898372096917</v>
      </c>
      <c r="H83" s="16">
        <f>FINV(0.05,C83,C84)</f>
        <v>2.7108898372096917</v>
      </c>
      <c r="I83" s="15" t="str">
        <f>IF(F83&gt;H83,"**",IF(F83&gt;G83,"*","ns"))</f>
        <v>ns</v>
      </c>
    </row>
    <row r="84" spans="2:9" x14ac:dyDescent="0.3">
      <c r="B84" s="27" t="s">
        <v>83</v>
      </c>
      <c r="C84" s="16">
        <f>C85-C82-C83</f>
        <v>20</v>
      </c>
      <c r="D84" s="26">
        <f>H77</f>
        <v>0.67990592592582288</v>
      </c>
      <c r="E84" s="26">
        <f>D84/C84</f>
        <v>3.3995296296291146E-2</v>
      </c>
      <c r="F84" s="28"/>
      <c r="G84" s="29"/>
      <c r="H84" s="29"/>
      <c r="I84" s="29"/>
    </row>
    <row r="85" spans="2:9" x14ac:dyDescent="0.3">
      <c r="B85" s="23" t="s">
        <v>84</v>
      </c>
      <c r="C85" s="35">
        <f>COUNT(C62:G67)-1</f>
        <v>29</v>
      </c>
      <c r="D85" s="30">
        <f>SUMSQ(C62:G67)-H72</f>
        <v>1.5489394650207942</v>
      </c>
      <c r="E85" s="31"/>
      <c r="F85" s="31"/>
      <c r="G85" s="31"/>
      <c r="H85" s="31"/>
      <c r="I85" s="31"/>
    </row>
    <row r="86" spans="2:9" x14ac:dyDescent="0.3">
      <c r="B86" s="32" t="s">
        <v>85</v>
      </c>
      <c r="C86" s="26">
        <f>SQRT(E84)/H68</f>
        <v>1.4078129531223471E-3</v>
      </c>
      <c r="D86" s="33" t="s">
        <v>86</v>
      </c>
      <c r="E86" s="34">
        <f>C86*100%</f>
        <v>1.4078129531223471E-3</v>
      </c>
      <c r="F86" s="15"/>
      <c r="G86" s="15"/>
      <c r="H86" s="15"/>
      <c r="I86" s="15"/>
    </row>
    <row r="87" spans="2:9" x14ac:dyDescent="0.3">
      <c r="B87" s="33" t="s">
        <v>87</v>
      </c>
      <c r="C87" s="26">
        <f>SQRT(E84)/COUNT(C67:G67)</f>
        <v>3.6875626799440925E-2</v>
      </c>
      <c r="D87" s="33"/>
      <c r="E87" s="33"/>
      <c r="F87" s="15"/>
      <c r="G87" s="15"/>
      <c r="H87" s="15"/>
      <c r="I87" s="15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109"/>
  <sheetViews>
    <sheetView zoomScale="40" zoomScaleNormal="40" workbookViewId="0">
      <selection activeCell="A2" sqref="A2"/>
    </sheetView>
  </sheetViews>
  <sheetFormatPr defaultRowHeight="14.4" x14ac:dyDescent="0.3"/>
  <cols>
    <col min="2" max="2" width="12.109375" customWidth="1"/>
    <col min="3" max="3" width="12.33203125" customWidth="1"/>
    <col min="4" max="4" width="12.6640625" customWidth="1"/>
    <col min="5" max="5" width="12.88671875" customWidth="1"/>
    <col min="6" max="6" width="13.33203125" customWidth="1"/>
    <col min="7" max="8" width="12.6640625" customWidth="1"/>
    <col min="10" max="10" width="11.44140625" customWidth="1"/>
    <col min="11" max="11" width="12.44140625" customWidth="1"/>
    <col min="12" max="13" width="12.33203125" customWidth="1"/>
    <col min="14" max="14" width="12.44140625" customWidth="1"/>
    <col min="15" max="16" width="12.88671875" customWidth="1"/>
    <col min="17" max="17" width="12.6640625" bestFit="1" customWidth="1"/>
    <col min="18" max="18" width="11" customWidth="1"/>
    <col min="19" max="19" width="12.88671875" customWidth="1"/>
    <col min="20" max="20" width="12.33203125" customWidth="1"/>
    <col min="21" max="21" width="12.44140625" customWidth="1"/>
    <col min="22" max="22" width="12.33203125" customWidth="1"/>
    <col min="23" max="24" width="12.5546875" customWidth="1"/>
    <col min="26" max="26" width="11.6640625" customWidth="1"/>
    <col min="27" max="29" width="12.33203125" customWidth="1"/>
    <col min="30" max="32" width="12.5546875" customWidth="1"/>
    <col min="34" max="34" width="11.44140625" customWidth="1"/>
    <col min="35" max="35" width="12.6640625" customWidth="1"/>
    <col min="36" max="36" width="13" customWidth="1"/>
    <col min="37" max="39" width="12.88671875" customWidth="1"/>
  </cols>
  <sheetData>
    <row r="1" spans="1:7" x14ac:dyDescent="0.3">
      <c r="A1" t="s">
        <v>102</v>
      </c>
    </row>
    <row r="3" spans="1:7" ht="18" x14ac:dyDescent="0.35">
      <c r="A3" s="1"/>
      <c r="B3" s="1" t="s">
        <v>0</v>
      </c>
      <c r="C3" s="1" t="s">
        <v>1</v>
      </c>
      <c r="D3" s="1" t="s">
        <v>2</v>
      </c>
      <c r="E3" s="1" t="s">
        <v>3</v>
      </c>
      <c r="F3" s="1" t="s">
        <v>4</v>
      </c>
      <c r="G3" s="12"/>
    </row>
    <row r="4" spans="1:7" ht="18" x14ac:dyDescent="0.35">
      <c r="A4" s="4" t="s">
        <v>5</v>
      </c>
      <c r="B4" s="7">
        <v>2</v>
      </c>
      <c r="C4" s="7">
        <v>4</v>
      </c>
      <c r="D4" s="7">
        <v>2</v>
      </c>
      <c r="E4" s="7">
        <v>1</v>
      </c>
      <c r="F4" s="7">
        <v>1</v>
      </c>
      <c r="G4" s="13"/>
    </row>
    <row r="5" spans="1:7" ht="18" x14ac:dyDescent="0.35">
      <c r="A5" s="4" t="s">
        <v>6</v>
      </c>
      <c r="B5" s="7">
        <v>1</v>
      </c>
      <c r="C5" s="7">
        <v>4</v>
      </c>
      <c r="D5" s="7">
        <v>2</v>
      </c>
      <c r="E5" s="7">
        <v>2</v>
      </c>
      <c r="F5" s="7">
        <v>2</v>
      </c>
      <c r="G5" s="13"/>
    </row>
    <row r="6" spans="1:7" ht="18" x14ac:dyDescent="0.35">
      <c r="A6" s="4" t="s">
        <v>7</v>
      </c>
      <c r="B6" s="7">
        <v>3</v>
      </c>
      <c r="C6" s="7">
        <v>2</v>
      </c>
      <c r="D6" s="7">
        <v>2</v>
      </c>
      <c r="E6" s="7">
        <v>4</v>
      </c>
      <c r="F6" s="7">
        <v>2</v>
      </c>
      <c r="G6" s="13"/>
    </row>
    <row r="7" spans="1:7" ht="18" x14ac:dyDescent="0.35">
      <c r="A7" s="4" t="s">
        <v>8</v>
      </c>
      <c r="B7" s="7">
        <v>6</v>
      </c>
      <c r="C7" s="7">
        <v>0</v>
      </c>
      <c r="D7" s="7">
        <v>1</v>
      </c>
      <c r="E7" s="7">
        <v>2</v>
      </c>
      <c r="F7" s="7">
        <v>2</v>
      </c>
      <c r="G7" s="13"/>
    </row>
    <row r="8" spans="1:7" ht="18" x14ac:dyDescent="0.35">
      <c r="A8" s="4" t="s">
        <v>9</v>
      </c>
      <c r="B8" s="7">
        <v>2</v>
      </c>
      <c r="C8" s="7">
        <v>1</v>
      </c>
      <c r="D8" s="7">
        <v>3</v>
      </c>
      <c r="E8" s="7">
        <v>3</v>
      </c>
      <c r="F8" s="7">
        <v>2</v>
      </c>
      <c r="G8" s="13"/>
    </row>
    <row r="9" spans="1:7" ht="18" x14ac:dyDescent="0.35">
      <c r="A9" s="4" t="s">
        <v>10</v>
      </c>
      <c r="B9" s="7">
        <v>3</v>
      </c>
      <c r="C9" s="7">
        <v>0</v>
      </c>
      <c r="D9" s="7">
        <v>4</v>
      </c>
      <c r="E9" s="7">
        <v>2</v>
      </c>
      <c r="F9" s="7">
        <v>2</v>
      </c>
      <c r="G9" s="13"/>
    </row>
    <row r="10" spans="1:7" ht="18" x14ac:dyDescent="0.35">
      <c r="A10" s="4" t="s">
        <v>11</v>
      </c>
      <c r="B10" s="7">
        <v>2</v>
      </c>
      <c r="C10" s="7">
        <v>1</v>
      </c>
      <c r="D10" s="7">
        <v>4</v>
      </c>
      <c r="E10" s="7">
        <v>4</v>
      </c>
      <c r="F10" s="7">
        <v>3</v>
      </c>
      <c r="G10" s="13"/>
    </row>
    <row r="11" spans="1:7" ht="18" x14ac:dyDescent="0.35">
      <c r="A11" s="4" t="s">
        <v>12</v>
      </c>
      <c r="B11" s="7">
        <v>1</v>
      </c>
      <c r="C11" s="7">
        <v>1</v>
      </c>
      <c r="D11" s="7">
        <v>2</v>
      </c>
      <c r="E11" s="7">
        <v>4</v>
      </c>
      <c r="F11" s="7">
        <v>2</v>
      </c>
      <c r="G11" s="13"/>
    </row>
    <row r="12" spans="1:7" ht="18" x14ac:dyDescent="0.35">
      <c r="A12" s="4" t="s">
        <v>13</v>
      </c>
      <c r="B12" s="7">
        <v>2</v>
      </c>
      <c r="C12" s="7">
        <v>4</v>
      </c>
      <c r="D12" s="7">
        <v>3</v>
      </c>
      <c r="E12" s="7">
        <v>4</v>
      </c>
      <c r="F12" s="7">
        <v>4</v>
      </c>
      <c r="G12" s="13"/>
    </row>
    <row r="13" spans="1:7" ht="18" x14ac:dyDescent="0.35">
      <c r="A13" s="1" t="s">
        <v>14</v>
      </c>
      <c r="B13" s="7">
        <v>0</v>
      </c>
      <c r="C13" s="7">
        <v>2</v>
      </c>
      <c r="D13" s="7">
        <v>2</v>
      </c>
      <c r="E13" s="7">
        <v>2</v>
      </c>
      <c r="F13" s="7">
        <v>2</v>
      </c>
      <c r="G13" s="13"/>
    </row>
    <row r="14" spans="1:7" ht="18" x14ac:dyDescent="0.35">
      <c r="A14" s="1" t="s">
        <v>15</v>
      </c>
      <c r="B14" s="7">
        <v>2</v>
      </c>
      <c r="C14" s="7">
        <v>1</v>
      </c>
      <c r="D14" s="7">
        <v>4</v>
      </c>
      <c r="E14" s="7">
        <v>2</v>
      </c>
      <c r="F14" s="7">
        <v>2</v>
      </c>
      <c r="G14" s="13"/>
    </row>
    <row r="15" spans="1:7" ht="18" x14ac:dyDescent="0.35">
      <c r="A15" s="1" t="s">
        <v>16</v>
      </c>
      <c r="B15" s="7">
        <v>1</v>
      </c>
      <c r="C15" s="7">
        <v>2</v>
      </c>
      <c r="D15" s="7">
        <v>2</v>
      </c>
      <c r="E15" s="7">
        <v>2</v>
      </c>
      <c r="F15" s="7">
        <v>4</v>
      </c>
      <c r="G15" s="13"/>
    </row>
    <row r="16" spans="1:7" ht="18" x14ac:dyDescent="0.35">
      <c r="A16" s="1" t="s">
        <v>17</v>
      </c>
      <c r="B16" s="7">
        <v>0</v>
      </c>
      <c r="C16" s="7">
        <v>3</v>
      </c>
      <c r="D16" s="7">
        <v>2</v>
      </c>
      <c r="E16" s="7">
        <v>2</v>
      </c>
      <c r="F16" s="7">
        <v>4</v>
      </c>
      <c r="G16" s="13"/>
    </row>
    <row r="17" spans="1:7" ht="18" x14ac:dyDescent="0.35">
      <c r="A17" s="1" t="s">
        <v>18</v>
      </c>
      <c r="B17" s="7">
        <v>2</v>
      </c>
      <c r="C17" s="7">
        <v>1</v>
      </c>
      <c r="D17" s="7">
        <v>4</v>
      </c>
      <c r="E17" s="7">
        <v>2</v>
      </c>
      <c r="F17" s="7">
        <v>5</v>
      </c>
      <c r="G17" s="13"/>
    </row>
    <row r="18" spans="1:7" ht="18" x14ac:dyDescent="0.35">
      <c r="A18" s="1" t="s">
        <v>19</v>
      </c>
      <c r="B18" s="7">
        <v>2</v>
      </c>
      <c r="C18" s="7">
        <v>2</v>
      </c>
      <c r="D18" s="7">
        <v>2</v>
      </c>
      <c r="E18" s="7">
        <v>2</v>
      </c>
      <c r="F18" s="7">
        <v>2</v>
      </c>
      <c r="G18" s="13"/>
    </row>
    <row r="19" spans="1:7" ht="18" x14ac:dyDescent="0.35">
      <c r="A19" s="1" t="s">
        <v>20</v>
      </c>
      <c r="B19" s="7">
        <v>2</v>
      </c>
      <c r="C19" s="7">
        <v>2</v>
      </c>
      <c r="D19" s="7">
        <v>2</v>
      </c>
      <c r="E19" s="7">
        <v>2</v>
      </c>
      <c r="F19" s="7">
        <v>2</v>
      </c>
      <c r="G19" s="13"/>
    </row>
    <row r="20" spans="1:7" ht="18" x14ac:dyDescent="0.35">
      <c r="A20" s="1" t="s">
        <v>21</v>
      </c>
      <c r="B20" s="7">
        <v>1</v>
      </c>
      <c r="C20" s="7">
        <v>1</v>
      </c>
      <c r="D20" s="7">
        <v>6</v>
      </c>
      <c r="E20" s="7">
        <v>3</v>
      </c>
      <c r="F20" s="7">
        <v>2</v>
      </c>
      <c r="G20" s="13"/>
    </row>
    <row r="21" spans="1:7" ht="18" x14ac:dyDescent="0.35">
      <c r="A21" s="1" t="s">
        <v>22</v>
      </c>
      <c r="B21" s="7">
        <v>2</v>
      </c>
      <c r="C21" s="7">
        <v>2</v>
      </c>
      <c r="D21" s="7">
        <v>1</v>
      </c>
      <c r="E21" s="7">
        <v>2</v>
      </c>
      <c r="F21" s="7">
        <v>4</v>
      </c>
      <c r="G21" s="13"/>
    </row>
    <row r="22" spans="1:7" ht="18" x14ac:dyDescent="0.35">
      <c r="A22" s="2" t="s">
        <v>23</v>
      </c>
      <c r="B22" s="7">
        <v>2</v>
      </c>
      <c r="C22" s="7">
        <v>6</v>
      </c>
      <c r="D22" s="7">
        <v>3</v>
      </c>
      <c r="E22" s="7">
        <v>2</v>
      </c>
      <c r="F22" s="7">
        <v>2</v>
      </c>
      <c r="G22" s="13"/>
    </row>
    <row r="23" spans="1:7" ht="18" x14ac:dyDescent="0.35">
      <c r="A23" s="2" t="s">
        <v>24</v>
      </c>
      <c r="B23" s="7">
        <v>2</v>
      </c>
      <c r="C23" s="7">
        <v>1</v>
      </c>
      <c r="D23" s="7">
        <v>2</v>
      </c>
      <c r="E23" s="7">
        <v>3</v>
      </c>
      <c r="F23" s="7">
        <v>2</v>
      </c>
      <c r="G23" s="13"/>
    </row>
    <row r="24" spans="1:7" ht="18" x14ac:dyDescent="0.35">
      <c r="A24" s="2" t="s">
        <v>25</v>
      </c>
      <c r="B24" s="7">
        <v>4</v>
      </c>
      <c r="C24" s="7">
        <v>2</v>
      </c>
      <c r="D24" s="7">
        <v>5</v>
      </c>
      <c r="E24" s="7">
        <v>4</v>
      </c>
      <c r="F24" s="7">
        <v>4</v>
      </c>
      <c r="G24" s="13"/>
    </row>
    <row r="25" spans="1:7" ht="18" x14ac:dyDescent="0.35">
      <c r="A25" s="2" t="s">
        <v>26</v>
      </c>
      <c r="B25" s="7">
        <v>2</v>
      </c>
      <c r="C25" s="7">
        <v>1</v>
      </c>
      <c r="D25" s="7">
        <v>2</v>
      </c>
      <c r="E25" s="7">
        <v>4</v>
      </c>
      <c r="F25" s="7">
        <v>2</v>
      </c>
      <c r="G25" s="13"/>
    </row>
    <row r="26" spans="1:7" ht="18" x14ac:dyDescent="0.35">
      <c r="A26" s="2" t="s">
        <v>27</v>
      </c>
      <c r="B26" s="7">
        <v>2</v>
      </c>
      <c r="C26" s="7">
        <v>6</v>
      </c>
      <c r="D26" s="7">
        <v>2</v>
      </c>
      <c r="E26" s="7">
        <v>2</v>
      </c>
      <c r="F26" s="7">
        <v>2</v>
      </c>
      <c r="G26" s="13"/>
    </row>
    <row r="27" spans="1:7" ht="18" x14ac:dyDescent="0.35">
      <c r="A27" s="2" t="s">
        <v>28</v>
      </c>
      <c r="B27" s="7">
        <v>2</v>
      </c>
      <c r="C27" s="7">
        <v>2</v>
      </c>
      <c r="D27" s="7">
        <v>1</v>
      </c>
      <c r="E27" s="7">
        <v>4</v>
      </c>
      <c r="F27" s="7">
        <v>2</v>
      </c>
      <c r="G27" s="13"/>
    </row>
    <row r="28" spans="1:7" ht="18" x14ac:dyDescent="0.35">
      <c r="A28" s="2" t="s">
        <v>29</v>
      </c>
      <c r="B28" s="7">
        <v>1</v>
      </c>
      <c r="C28" s="7">
        <v>2</v>
      </c>
      <c r="D28" s="7">
        <v>4</v>
      </c>
      <c r="E28" s="7">
        <v>2</v>
      </c>
      <c r="F28" s="7">
        <v>4</v>
      </c>
      <c r="G28" s="13"/>
    </row>
    <row r="29" spans="1:7" ht="18" x14ac:dyDescent="0.35">
      <c r="A29" s="2" t="s">
        <v>30</v>
      </c>
      <c r="B29" s="7">
        <v>2</v>
      </c>
      <c r="C29" s="7">
        <v>1</v>
      </c>
      <c r="D29" s="7">
        <v>1</v>
      </c>
      <c r="E29" s="7">
        <v>2</v>
      </c>
      <c r="F29" s="7">
        <v>2</v>
      </c>
      <c r="G29" s="13"/>
    </row>
    <row r="30" spans="1:7" ht="18" x14ac:dyDescent="0.35">
      <c r="A30" s="2" t="s">
        <v>31</v>
      </c>
      <c r="B30" s="7">
        <v>3</v>
      </c>
      <c r="C30" s="7">
        <v>2</v>
      </c>
      <c r="D30" s="7">
        <v>4</v>
      </c>
      <c r="E30" s="7">
        <v>2</v>
      </c>
      <c r="F30" s="7">
        <v>2</v>
      </c>
      <c r="G30" s="13"/>
    </row>
    <row r="31" spans="1:7" ht="18" x14ac:dyDescent="0.35">
      <c r="A31" s="1" t="s">
        <v>32</v>
      </c>
      <c r="B31" s="7">
        <v>0</v>
      </c>
      <c r="C31" s="7">
        <v>3</v>
      </c>
      <c r="D31" s="7">
        <v>2</v>
      </c>
      <c r="E31" s="7">
        <v>2</v>
      </c>
      <c r="F31" s="7">
        <v>2</v>
      </c>
      <c r="G31" s="13"/>
    </row>
    <row r="32" spans="1:7" ht="18" x14ac:dyDescent="0.35">
      <c r="A32" s="1" t="s">
        <v>33</v>
      </c>
      <c r="B32" s="7">
        <v>2</v>
      </c>
      <c r="C32" s="7">
        <v>2</v>
      </c>
      <c r="D32" s="7">
        <v>2</v>
      </c>
      <c r="E32" s="7">
        <v>2</v>
      </c>
      <c r="F32" s="7">
        <v>2</v>
      </c>
      <c r="G32" s="13"/>
    </row>
    <row r="33" spans="1:7" ht="18" x14ac:dyDescent="0.35">
      <c r="A33" s="1" t="s">
        <v>34</v>
      </c>
      <c r="B33" s="7">
        <v>4</v>
      </c>
      <c r="C33" s="7">
        <v>2</v>
      </c>
      <c r="D33" s="7">
        <v>2</v>
      </c>
      <c r="E33" s="7">
        <v>4</v>
      </c>
      <c r="F33" s="7">
        <v>2</v>
      </c>
      <c r="G33" s="13"/>
    </row>
    <row r="34" spans="1:7" ht="18" x14ac:dyDescent="0.35">
      <c r="A34" s="1" t="s">
        <v>35</v>
      </c>
      <c r="B34" s="7">
        <v>4</v>
      </c>
      <c r="C34" s="7">
        <v>1</v>
      </c>
      <c r="D34" s="7">
        <v>2</v>
      </c>
      <c r="E34" s="7">
        <v>2</v>
      </c>
      <c r="F34" s="7">
        <v>2</v>
      </c>
      <c r="G34" s="13"/>
    </row>
    <row r="35" spans="1:7" ht="18" x14ac:dyDescent="0.35">
      <c r="A35" s="1" t="s">
        <v>36</v>
      </c>
      <c r="B35" s="7">
        <v>2</v>
      </c>
      <c r="C35" s="7">
        <v>2</v>
      </c>
      <c r="D35" s="7">
        <v>2</v>
      </c>
      <c r="E35" s="7">
        <v>1</v>
      </c>
      <c r="F35" s="7">
        <v>4</v>
      </c>
      <c r="G35" s="13"/>
    </row>
    <row r="36" spans="1:7" ht="18" x14ac:dyDescent="0.35">
      <c r="A36" s="1" t="s">
        <v>37</v>
      </c>
      <c r="B36" s="7">
        <v>2</v>
      </c>
      <c r="C36" s="7">
        <v>2</v>
      </c>
      <c r="D36" s="7">
        <v>4</v>
      </c>
      <c r="E36" s="7">
        <v>2</v>
      </c>
      <c r="F36" s="7">
        <v>4</v>
      </c>
      <c r="G36" s="13"/>
    </row>
    <row r="37" spans="1:7" ht="18" x14ac:dyDescent="0.35">
      <c r="A37" s="1" t="s">
        <v>38</v>
      </c>
      <c r="B37" s="7">
        <v>2</v>
      </c>
      <c r="C37" s="7">
        <v>1</v>
      </c>
      <c r="D37" s="7">
        <v>1</v>
      </c>
      <c r="E37" s="7">
        <v>2</v>
      </c>
      <c r="F37" s="7">
        <v>3</v>
      </c>
      <c r="G37" s="13"/>
    </row>
    <row r="38" spans="1:7" ht="18" x14ac:dyDescent="0.35">
      <c r="A38" s="1" t="s">
        <v>39</v>
      </c>
      <c r="B38" s="7">
        <v>1</v>
      </c>
      <c r="C38" s="7">
        <v>4</v>
      </c>
      <c r="D38" s="7">
        <v>0</v>
      </c>
      <c r="E38" s="7">
        <v>2</v>
      </c>
      <c r="F38" s="7">
        <v>1</v>
      </c>
      <c r="G38" s="13"/>
    </row>
    <row r="39" spans="1:7" ht="18" x14ac:dyDescent="0.35">
      <c r="A39" s="1" t="s">
        <v>40</v>
      </c>
      <c r="B39" s="7">
        <v>1</v>
      </c>
      <c r="C39" s="7">
        <v>2</v>
      </c>
      <c r="D39" s="7">
        <v>2</v>
      </c>
      <c r="E39" s="7">
        <v>2</v>
      </c>
      <c r="F39" s="7">
        <v>3</v>
      </c>
      <c r="G39" s="13"/>
    </row>
    <row r="40" spans="1:7" ht="18" x14ac:dyDescent="0.35">
      <c r="A40" s="3" t="s">
        <v>41</v>
      </c>
      <c r="B40" s="7">
        <v>4</v>
      </c>
      <c r="C40" s="7">
        <v>2</v>
      </c>
      <c r="D40" s="7">
        <v>4</v>
      </c>
      <c r="E40" s="7">
        <v>2</v>
      </c>
      <c r="F40" s="7">
        <v>2</v>
      </c>
      <c r="G40" s="13"/>
    </row>
    <row r="41" spans="1:7" ht="18" x14ac:dyDescent="0.35">
      <c r="A41" s="3" t="s">
        <v>42</v>
      </c>
      <c r="B41" s="7">
        <v>3</v>
      </c>
      <c r="C41" s="7">
        <v>0</v>
      </c>
      <c r="D41" s="7">
        <v>1</v>
      </c>
      <c r="E41" s="7">
        <v>2</v>
      </c>
      <c r="F41" s="7">
        <v>2</v>
      </c>
      <c r="G41" s="13"/>
    </row>
    <row r="42" spans="1:7" ht="18" x14ac:dyDescent="0.35">
      <c r="A42" s="3" t="s">
        <v>43</v>
      </c>
      <c r="B42" s="7">
        <v>3</v>
      </c>
      <c r="C42" s="7">
        <v>4</v>
      </c>
      <c r="D42" s="7">
        <v>3</v>
      </c>
      <c r="E42" s="7">
        <v>2</v>
      </c>
      <c r="F42" s="7">
        <v>2</v>
      </c>
      <c r="G42" s="13"/>
    </row>
    <row r="43" spans="1:7" ht="18" x14ac:dyDescent="0.35">
      <c r="A43" s="3" t="s">
        <v>44</v>
      </c>
      <c r="B43" s="7">
        <v>4</v>
      </c>
      <c r="C43" s="7">
        <v>3</v>
      </c>
      <c r="D43" s="7">
        <v>2</v>
      </c>
      <c r="E43" s="7">
        <v>2</v>
      </c>
      <c r="F43" s="7">
        <v>2</v>
      </c>
      <c r="G43" s="13"/>
    </row>
    <row r="44" spans="1:7" ht="18" x14ac:dyDescent="0.35">
      <c r="A44" s="3" t="s">
        <v>45</v>
      </c>
      <c r="B44" s="7">
        <v>0</v>
      </c>
      <c r="C44" s="7">
        <v>1</v>
      </c>
      <c r="D44" s="7">
        <v>2</v>
      </c>
      <c r="E44" s="7">
        <v>2</v>
      </c>
      <c r="F44" s="7">
        <v>2</v>
      </c>
      <c r="G44" s="13"/>
    </row>
    <row r="45" spans="1:7" ht="18" x14ac:dyDescent="0.35">
      <c r="A45" s="3" t="s">
        <v>46</v>
      </c>
      <c r="B45" s="7">
        <v>0</v>
      </c>
      <c r="C45" s="7">
        <v>4</v>
      </c>
      <c r="D45" s="7">
        <v>2</v>
      </c>
      <c r="E45" s="7">
        <v>2</v>
      </c>
      <c r="F45" s="7">
        <v>5</v>
      </c>
      <c r="G45" s="13"/>
    </row>
    <row r="46" spans="1:7" ht="18" x14ac:dyDescent="0.35">
      <c r="A46" s="3" t="s">
        <v>47</v>
      </c>
      <c r="B46" s="7">
        <v>2</v>
      </c>
      <c r="C46" s="7">
        <v>2</v>
      </c>
      <c r="D46" s="7">
        <v>3</v>
      </c>
      <c r="E46" s="7">
        <v>4</v>
      </c>
      <c r="F46" s="7">
        <v>4</v>
      </c>
      <c r="G46" s="13"/>
    </row>
    <row r="47" spans="1:7" ht="18" x14ac:dyDescent="0.35">
      <c r="A47" s="3" t="s">
        <v>48</v>
      </c>
      <c r="B47" s="7">
        <v>0</v>
      </c>
      <c r="C47" s="7">
        <v>4</v>
      </c>
      <c r="D47" s="7">
        <v>2</v>
      </c>
      <c r="E47" s="7">
        <v>2</v>
      </c>
      <c r="F47" s="7">
        <v>2</v>
      </c>
      <c r="G47" s="13"/>
    </row>
    <row r="48" spans="1:7" ht="18" x14ac:dyDescent="0.35">
      <c r="A48" s="3" t="s">
        <v>49</v>
      </c>
      <c r="B48" s="7">
        <v>1</v>
      </c>
      <c r="C48" s="7">
        <v>6</v>
      </c>
      <c r="D48" s="7">
        <v>3</v>
      </c>
      <c r="E48" s="7">
        <v>3</v>
      </c>
      <c r="F48" s="7">
        <v>2</v>
      </c>
      <c r="G48" s="13"/>
    </row>
    <row r="49" spans="1:8" ht="18" x14ac:dyDescent="0.35">
      <c r="A49" s="1" t="s">
        <v>50</v>
      </c>
      <c r="B49" s="7">
        <v>2</v>
      </c>
      <c r="C49" s="7">
        <v>2</v>
      </c>
      <c r="D49" s="7">
        <v>2</v>
      </c>
      <c r="E49" s="7">
        <v>2</v>
      </c>
      <c r="F49" s="7">
        <v>4</v>
      </c>
      <c r="G49" s="13"/>
    </row>
    <row r="50" spans="1:8" ht="18" x14ac:dyDescent="0.35">
      <c r="A50" s="1" t="s">
        <v>51</v>
      </c>
      <c r="B50" s="7">
        <v>2</v>
      </c>
      <c r="C50" s="7">
        <v>5</v>
      </c>
      <c r="D50" s="7">
        <v>2</v>
      </c>
      <c r="E50" s="7">
        <v>3</v>
      </c>
      <c r="F50" s="7">
        <v>2</v>
      </c>
      <c r="G50" s="13"/>
    </row>
    <row r="51" spans="1:8" ht="18" x14ac:dyDescent="0.35">
      <c r="A51" s="1" t="s">
        <v>52</v>
      </c>
      <c r="B51" s="7">
        <v>4</v>
      </c>
      <c r="C51" s="7">
        <v>3</v>
      </c>
      <c r="D51" s="7">
        <v>2</v>
      </c>
      <c r="E51" s="7">
        <v>4</v>
      </c>
      <c r="F51" s="7">
        <v>2</v>
      </c>
      <c r="G51" s="13"/>
    </row>
    <row r="52" spans="1:8" ht="18" x14ac:dyDescent="0.35">
      <c r="A52" s="1" t="s">
        <v>53</v>
      </c>
      <c r="B52" s="7">
        <v>4</v>
      </c>
      <c r="C52" s="7">
        <v>4</v>
      </c>
      <c r="D52" s="7">
        <v>4</v>
      </c>
      <c r="E52" s="7">
        <v>2</v>
      </c>
      <c r="F52" s="7">
        <v>4</v>
      </c>
      <c r="G52" s="13"/>
    </row>
    <row r="53" spans="1:8" ht="18" x14ac:dyDescent="0.35">
      <c r="A53" s="1" t="s">
        <v>54</v>
      </c>
      <c r="B53" s="7">
        <v>2</v>
      </c>
      <c r="C53" s="7">
        <v>5</v>
      </c>
      <c r="D53" s="7">
        <v>6</v>
      </c>
      <c r="E53" s="7">
        <v>4</v>
      </c>
      <c r="F53" s="7">
        <v>3</v>
      </c>
      <c r="G53" s="13"/>
    </row>
    <row r="54" spans="1:8" ht="18" x14ac:dyDescent="0.35">
      <c r="A54" s="1" t="s">
        <v>55</v>
      </c>
      <c r="B54" s="7">
        <v>4</v>
      </c>
      <c r="C54" s="7">
        <v>5</v>
      </c>
      <c r="D54" s="7">
        <v>3</v>
      </c>
      <c r="E54" s="7">
        <v>2</v>
      </c>
      <c r="F54" s="7">
        <v>2</v>
      </c>
      <c r="G54" s="13"/>
    </row>
    <row r="55" spans="1:8" ht="18" x14ac:dyDescent="0.35">
      <c r="A55" s="1" t="s">
        <v>56</v>
      </c>
      <c r="B55" s="7">
        <v>2</v>
      </c>
      <c r="C55" s="7">
        <v>2</v>
      </c>
      <c r="D55" s="7">
        <v>3</v>
      </c>
      <c r="E55" s="7">
        <v>3</v>
      </c>
      <c r="F55" s="7">
        <v>2</v>
      </c>
      <c r="G55" s="13"/>
    </row>
    <row r="56" spans="1:8" ht="18" x14ac:dyDescent="0.35">
      <c r="A56" s="1" t="s">
        <v>57</v>
      </c>
      <c r="B56" s="7">
        <v>2</v>
      </c>
      <c r="C56" s="7">
        <v>2</v>
      </c>
      <c r="D56" s="7">
        <v>2</v>
      </c>
      <c r="E56" s="7">
        <v>4</v>
      </c>
      <c r="F56" s="7">
        <v>2</v>
      </c>
      <c r="G56" s="13"/>
    </row>
    <row r="57" spans="1:8" ht="18" x14ac:dyDescent="0.35">
      <c r="A57" s="1" t="s">
        <v>58</v>
      </c>
      <c r="B57" s="7">
        <v>2</v>
      </c>
      <c r="C57" s="7">
        <v>3</v>
      </c>
      <c r="D57" s="7">
        <v>2</v>
      </c>
      <c r="E57" s="7">
        <v>4</v>
      </c>
      <c r="F57" s="7">
        <v>3</v>
      </c>
      <c r="G57" s="13"/>
    </row>
    <row r="61" spans="1:8" ht="18" x14ac:dyDescent="0.35">
      <c r="A61" s="1"/>
      <c r="B61" s="1" t="s">
        <v>0</v>
      </c>
      <c r="C61" s="1" t="s">
        <v>1</v>
      </c>
      <c r="D61" s="1" t="s">
        <v>2</v>
      </c>
      <c r="E61" s="1" t="s">
        <v>3</v>
      </c>
      <c r="F61" s="1" t="s">
        <v>4</v>
      </c>
      <c r="G61" s="10" t="s">
        <v>66</v>
      </c>
      <c r="H61" s="10" t="s">
        <v>67</v>
      </c>
    </row>
    <row r="62" spans="1:8" ht="18" x14ac:dyDescent="0.35">
      <c r="A62" s="6" t="s">
        <v>60</v>
      </c>
      <c r="B62" s="9">
        <f>AVERAGE(B4:B12)</f>
        <v>2.4444444444444446</v>
      </c>
      <c r="C62" s="9">
        <f t="shared" ref="C62:F62" si="0">AVERAGE(C4:C12)</f>
        <v>1.8888888888888888</v>
      </c>
      <c r="D62" s="9">
        <f t="shared" si="0"/>
        <v>2.5555555555555554</v>
      </c>
      <c r="E62" s="9">
        <f t="shared" si="0"/>
        <v>2.8888888888888888</v>
      </c>
      <c r="F62" s="9">
        <f t="shared" si="0"/>
        <v>2.2222222222222223</v>
      </c>
      <c r="G62" s="9">
        <f>SUM(B62:F62)</f>
        <v>12</v>
      </c>
      <c r="H62" s="9">
        <f>AVERAGE(B62:F62)</f>
        <v>2.4</v>
      </c>
    </row>
    <row r="63" spans="1:8" ht="18" x14ac:dyDescent="0.35">
      <c r="A63" s="6" t="s">
        <v>61</v>
      </c>
      <c r="B63" s="9">
        <f>AVERAGE(B13:B21)</f>
        <v>1.3333333333333333</v>
      </c>
      <c r="C63" s="9">
        <f t="shared" ref="C63:F63" si="1">AVERAGE(C13:C21)</f>
        <v>1.7777777777777777</v>
      </c>
      <c r="D63" s="9">
        <f t="shared" si="1"/>
        <v>2.7777777777777777</v>
      </c>
      <c r="E63" s="9">
        <f t="shared" si="1"/>
        <v>2.1111111111111112</v>
      </c>
      <c r="F63" s="9">
        <f t="shared" si="1"/>
        <v>3</v>
      </c>
      <c r="G63" s="9">
        <f t="shared" ref="G63:G67" si="2">SUM(B63:F63)</f>
        <v>11</v>
      </c>
      <c r="H63" s="9">
        <f t="shared" ref="H63:H67" si="3">AVERAGE(B63:F63)</f>
        <v>2.2000000000000002</v>
      </c>
    </row>
    <row r="64" spans="1:8" ht="18" x14ac:dyDescent="0.35">
      <c r="A64" s="6" t="s">
        <v>62</v>
      </c>
      <c r="B64" s="9">
        <f>AVERAGE(B22:B30)</f>
        <v>2.2222222222222223</v>
      </c>
      <c r="C64" s="9">
        <f t="shared" ref="C64:F64" si="4">AVERAGE(C22:C30)</f>
        <v>2.5555555555555554</v>
      </c>
      <c r="D64" s="9">
        <f t="shared" si="4"/>
        <v>2.6666666666666665</v>
      </c>
      <c r="E64" s="9">
        <f t="shared" si="4"/>
        <v>2.7777777777777777</v>
      </c>
      <c r="F64" s="9">
        <f t="shared" si="4"/>
        <v>2.4444444444444446</v>
      </c>
      <c r="G64" s="9">
        <f t="shared" si="2"/>
        <v>12.666666666666666</v>
      </c>
      <c r="H64" s="9">
        <f t="shared" si="3"/>
        <v>2.5333333333333332</v>
      </c>
    </row>
    <row r="65" spans="1:8" ht="18" x14ac:dyDescent="0.35">
      <c r="A65" s="6" t="s">
        <v>63</v>
      </c>
      <c r="B65" s="9">
        <f>AVERAGE(B31:B39)</f>
        <v>2</v>
      </c>
      <c r="C65" s="9">
        <f t="shared" ref="C65:F65" si="5">AVERAGE(C31:C39)</f>
        <v>2.1111111111111112</v>
      </c>
      <c r="D65" s="9">
        <f t="shared" si="5"/>
        <v>1.8888888888888888</v>
      </c>
      <c r="E65" s="9">
        <f t="shared" si="5"/>
        <v>2.1111111111111112</v>
      </c>
      <c r="F65" s="9">
        <f t="shared" si="5"/>
        <v>2.5555555555555554</v>
      </c>
      <c r="G65" s="9">
        <f t="shared" si="2"/>
        <v>10.666666666666666</v>
      </c>
      <c r="H65" s="9">
        <f t="shared" si="3"/>
        <v>2.1333333333333333</v>
      </c>
    </row>
    <row r="66" spans="1:8" ht="18" x14ac:dyDescent="0.35">
      <c r="A66" s="6" t="s">
        <v>64</v>
      </c>
      <c r="B66" s="9">
        <f>AVERAGE(B40:B48)</f>
        <v>1.8888888888888888</v>
      </c>
      <c r="C66" s="9">
        <f t="shared" ref="C66:F66" si="6">AVERAGE(C40:C48)</f>
        <v>2.8888888888888888</v>
      </c>
      <c r="D66" s="9">
        <f t="shared" si="6"/>
        <v>2.4444444444444446</v>
      </c>
      <c r="E66" s="9">
        <f t="shared" si="6"/>
        <v>2.3333333333333335</v>
      </c>
      <c r="F66" s="9">
        <f t="shared" si="6"/>
        <v>2.5555555555555554</v>
      </c>
      <c r="G66" s="9">
        <f t="shared" si="2"/>
        <v>12.111111111111111</v>
      </c>
      <c r="H66" s="9">
        <f t="shared" si="3"/>
        <v>2.4222222222222221</v>
      </c>
    </row>
    <row r="67" spans="1:8" ht="18" x14ac:dyDescent="0.35">
      <c r="A67" s="6" t="s">
        <v>65</v>
      </c>
      <c r="B67" s="9">
        <f>AVERAGE(B49:B57)</f>
        <v>2.6666666666666665</v>
      </c>
      <c r="C67" s="9">
        <f t="shared" ref="C67:F67" si="7">AVERAGE(C49:C57)</f>
        <v>3.4444444444444446</v>
      </c>
      <c r="D67" s="9">
        <f t="shared" si="7"/>
        <v>2.8888888888888888</v>
      </c>
      <c r="E67" s="9">
        <f t="shared" si="7"/>
        <v>3.1111111111111112</v>
      </c>
      <c r="F67" s="9">
        <f t="shared" si="7"/>
        <v>2.6666666666666665</v>
      </c>
      <c r="G67" s="9">
        <f t="shared" si="2"/>
        <v>14.777777777777777</v>
      </c>
      <c r="H67" s="9">
        <f t="shared" si="3"/>
        <v>2.9555555555555553</v>
      </c>
    </row>
    <row r="68" spans="1:8" x14ac:dyDescent="0.3">
      <c r="B68" s="9">
        <f>SUM(B62:B67)</f>
        <v>12.555555555555555</v>
      </c>
      <c r="C68" s="9">
        <f t="shared" ref="C68" si="8">SUM(C62:C67)</f>
        <v>14.666666666666666</v>
      </c>
      <c r="D68" s="9">
        <f t="shared" ref="D68" si="9">SUM(D62:D67)</f>
        <v>15.222222222222223</v>
      </c>
      <c r="E68" s="9">
        <f t="shared" ref="E68" si="10">SUM(E62:E67)</f>
        <v>15.333333333333334</v>
      </c>
      <c r="F68" s="9">
        <f t="shared" ref="F68" si="11">SUM(F62:F67)</f>
        <v>15.444444444444443</v>
      </c>
      <c r="G68" s="9">
        <f t="shared" ref="G68" si="12">SUM(G62:G67)</f>
        <v>73.222222222222214</v>
      </c>
      <c r="H68" s="11">
        <f>AVERAGE(B62:F67)</f>
        <v>2.4407407407407411</v>
      </c>
    </row>
    <row r="71" spans="1:8" x14ac:dyDescent="0.3">
      <c r="A71" s="14" t="s">
        <v>68</v>
      </c>
      <c r="B71" s="14"/>
      <c r="C71" s="14"/>
      <c r="D71" s="15"/>
      <c r="E71" s="15"/>
      <c r="F71" s="15"/>
      <c r="G71" s="15"/>
      <c r="H71" s="15"/>
    </row>
    <row r="72" spans="1:8" x14ac:dyDescent="0.3">
      <c r="A72" s="17" t="s">
        <v>69</v>
      </c>
      <c r="B72" s="15"/>
      <c r="C72" s="18"/>
      <c r="D72" s="15"/>
      <c r="E72" s="15"/>
      <c r="F72" s="15"/>
      <c r="G72" s="19">
        <f>SUMSQ(G68)/COUNT(B62:F67)</f>
        <v>178.71646090534975</v>
      </c>
    </row>
    <row r="73" spans="1:8" x14ac:dyDescent="0.3">
      <c r="A73" s="17" t="s">
        <v>70</v>
      </c>
      <c r="B73" s="15"/>
      <c r="C73" s="15"/>
      <c r="D73" s="15"/>
      <c r="E73" s="15"/>
      <c r="F73" s="15"/>
      <c r="G73" s="19">
        <f>SUMSQ(B62:F67)-G72</f>
        <v>6.0119341563786577</v>
      </c>
    </row>
    <row r="74" spans="1:8" x14ac:dyDescent="0.3">
      <c r="A74" s="17" t="s">
        <v>71</v>
      </c>
      <c r="B74" s="15"/>
      <c r="C74" s="15"/>
      <c r="D74" s="15"/>
      <c r="E74" s="18"/>
      <c r="F74" s="15"/>
      <c r="G74" s="19">
        <f>SUMSQ(B68:F68)/COUNT(B62:B67)-(G72)</f>
        <v>0.96872427983544185</v>
      </c>
    </row>
    <row r="75" spans="1:8" x14ac:dyDescent="0.3">
      <c r="A75" s="17" t="s">
        <v>72</v>
      </c>
      <c r="B75" s="15"/>
      <c r="C75" s="15"/>
      <c r="D75" s="15"/>
      <c r="E75" s="18"/>
      <c r="F75" s="15"/>
      <c r="G75" s="19">
        <f>SUMSQ(G62:G67)/COUNT(B62:F62)-G72</f>
        <v>2.1403292181070128</v>
      </c>
    </row>
    <row r="76" spans="1:8" x14ac:dyDescent="0.3">
      <c r="A76" s="17"/>
      <c r="B76" s="15"/>
      <c r="C76" s="15"/>
      <c r="D76" s="15"/>
      <c r="E76" s="15"/>
      <c r="F76" s="15"/>
      <c r="G76" s="20"/>
    </row>
    <row r="77" spans="1:8" x14ac:dyDescent="0.3">
      <c r="A77" s="17" t="s">
        <v>73</v>
      </c>
      <c r="B77" s="15"/>
      <c r="C77" s="15"/>
      <c r="D77" s="15"/>
      <c r="E77" s="15"/>
      <c r="F77" s="15"/>
      <c r="G77" s="19">
        <f>G73-G75-G74</f>
        <v>2.902880658436203</v>
      </c>
    </row>
    <row r="78" spans="1:8" x14ac:dyDescent="0.3">
      <c r="A78" s="15"/>
      <c r="B78" s="15"/>
      <c r="C78" s="15"/>
      <c r="D78" s="15"/>
      <c r="E78" s="15"/>
      <c r="F78" s="15"/>
      <c r="G78" s="15"/>
      <c r="H78" s="15"/>
    </row>
    <row r="79" spans="1:8" x14ac:dyDescent="0.3">
      <c r="A79" s="15"/>
      <c r="B79" s="21"/>
      <c r="C79" s="15"/>
      <c r="D79" s="15"/>
      <c r="E79" s="15"/>
      <c r="F79" s="15"/>
      <c r="G79" s="15"/>
    </row>
    <row r="80" spans="1:8" x14ac:dyDescent="0.3">
      <c r="A80" s="22" t="s">
        <v>74</v>
      </c>
      <c r="B80" s="15"/>
      <c r="C80" s="15"/>
      <c r="D80" s="15"/>
      <c r="E80" s="15"/>
      <c r="F80" s="15"/>
      <c r="G80" s="15"/>
      <c r="H80" s="15"/>
    </row>
    <row r="81" spans="1:8" x14ac:dyDescent="0.3">
      <c r="A81" s="23" t="s">
        <v>75</v>
      </c>
      <c r="B81" s="23" t="s">
        <v>76</v>
      </c>
      <c r="C81" s="23" t="s">
        <v>77</v>
      </c>
      <c r="D81" s="23" t="s">
        <v>78</v>
      </c>
      <c r="E81" s="24" t="s">
        <v>79</v>
      </c>
      <c r="F81" s="24">
        <v>0.05</v>
      </c>
      <c r="G81" s="24">
        <v>0.01</v>
      </c>
      <c r="H81" s="24" t="s">
        <v>80</v>
      </c>
    </row>
    <row r="82" spans="1:8" x14ac:dyDescent="0.3">
      <c r="A82" s="25" t="s">
        <v>81</v>
      </c>
      <c r="B82" s="26">
        <f>COUNT(B67:F67)-1</f>
        <v>4</v>
      </c>
      <c r="C82" s="26">
        <f>G74</f>
        <v>0.96872427983544185</v>
      </c>
      <c r="D82" s="26">
        <f>C82/B82</f>
        <v>0.24218106995886046</v>
      </c>
      <c r="E82" s="26">
        <f>D82/D84</f>
        <v>1.6685568471789995</v>
      </c>
      <c r="F82" s="16">
        <f>FINV(0.05,B82,B84)</f>
        <v>2.8660814020156589</v>
      </c>
      <c r="G82" s="16">
        <f>FINV(0.05,B82,B84)</f>
        <v>2.8660814020156589</v>
      </c>
      <c r="H82" s="15" t="str">
        <f>IF(E82&gt;G82,"**",IF(E82&gt;F82,"*","ns"))</f>
        <v>ns</v>
      </c>
    </row>
    <row r="83" spans="1:8" x14ac:dyDescent="0.3">
      <c r="A83" s="16" t="s">
        <v>82</v>
      </c>
      <c r="B83" s="26">
        <f>COUNT(F62:F67)-1</f>
        <v>5</v>
      </c>
      <c r="C83" s="26">
        <f>G75</f>
        <v>2.1403292181070128</v>
      </c>
      <c r="D83" s="26">
        <f>C83/B83</f>
        <v>0.42806584362140254</v>
      </c>
      <c r="E83" s="26">
        <f>D83/D84</f>
        <v>2.949248653246419</v>
      </c>
      <c r="F83" s="16">
        <f>FINV(0.05,B83,B84)</f>
        <v>2.7108898372096917</v>
      </c>
      <c r="G83" s="16">
        <f>FINV(0.05,B83,B84)</f>
        <v>2.7108898372096917</v>
      </c>
      <c r="H83" s="15" t="str">
        <f>IF(E83&gt;G83,"**",IF(E83&gt;F83,"*","ns"))</f>
        <v>**</v>
      </c>
    </row>
    <row r="84" spans="1:8" x14ac:dyDescent="0.3">
      <c r="A84" s="27" t="s">
        <v>83</v>
      </c>
      <c r="B84" s="16">
        <f>B85-B82-B83</f>
        <v>20</v>
      </c>
      <c r="C84" s="26">
        <f>G77</f>
        <v>2.902880658436203</v>
      </c>
      <c r="D84" s="26">
        <f>C84/B84</f>
        <v>0.14514403292181016</v>
      </c>
      <c r="E84" s="28"/>
      <c r="F84" s="29"/>
      <c r="G84" s="29"/>
      <c r="H84" s="29"/>
    </row>
    <row r="85" spans="1:8" x14ac:dyDescent="0.3">
      <c r="A85" s="23" t="s">
        <v>84</v>
      </c>
      <c r="B85" s="35">
        <f>COUNT(B62:F67)-1</f>
        <v>29</v>
      </c>
      <c r="C85" s="30">
        <f>SUMSQ(B62:F67)-G72</f>
        <v>6.0119341563786577</v>
      </c>
      <c r="D85" s="31"/>
      <c r="E85" s="31"/>
      <c r="F85" s="31"/>
      <c r="G85" s="31"/>
      <c r="H85" s="31"/>
    </row>
    <row r="86" spans="1:8" x14ac:dyDescent="0.3">
      <c r="A86" s="32" t="s">
        <v>85</v>
      </c>
      <c r="B86" s="26">
        <f>SQRT(D84)/G68</f>
        <v>5.2030342876820748E-3</v>
      </c>
      <c r="C86" s="33" t="s">
        <v>86</v>
      </c>
      <c r="D86" s="34">
        <f>B86*100%</f>
        <v>5.2030342876820748E-3</v>
      </c>
      <c r="E86" s="15"/>
      <c r="F86" s="15"/>
      <c r="G86" s="15"/>
      <c r="H86" s="15"/>
    </row>
    <row r="87" spans="1:8" x14ac:dyDescent="0.3">
      <c r="A87" s="33" t="s">
        <v>87</v>
      </c>
      <c r="B87" s="26">
        <f>SQRT(D84)/COUNT(B67:F67)</f>
        <v>7.6195546568499709E-2</v>
      </c>
      <c r="C87" s="33"/>
      <c r="D87" s="33"/>
      <c r="E87" s="15"/>
      <c r="F87" s="15"/>
      <c r="G87" s="15"/>
      <c r="H87" s="15"/>
    </row>
    <row r="89" spans="1:8" x14ac:dyDescent="0.3">
      <c r="A89" s="38"/>
      <c r="B89" s="54" t="s">
        <v>93</v>
      </c>
      <c r="C89" s="54"/>
      <c r="D89" s="54"/>
      <c r="E89" s="43">
        <v>2.73</v>
      </c>
    </row>
    <row r="90" spans="1:8" x14ac:dyDescent="0.3">
      <c r="A90" t="s">
        <v>88</v>
      </c>
      <c r="B90" s="55" t="s">
        <v>92</v>
      </c>
      <c r="C90" s="55"/>
      <c r="D90" s="55"/>
      <c r="E90" s="43">
        <f>SQRT(2*D84/COUNT(B67:F67))</f>
        <v>0.24095147471788603</v>
      </c>
    </row>
    <row r="91" spans="1:8" x14ac:dyDescent="0.3">
      <c r="A91" s="39" t="s">
        <v>82</v>
      </c>
      <c r="B91" s="39" t="s">
        <v>67</v>
      </c>
      <c r="C91" s="39" t="s">
        <v>89</v>
      </c>
      <c r="D91" s="39" t="s">
        <v>90</v>
      </c>
      <c r="E91" s="39" t="s">
        <v>91</v>
      </c>
      <c r="F91" s="51" t="s">
        <v>99</v>
      </c>
    </row>
    <row r="92" spans="1:8" x14ac:dyDescent="0.3">
      <c r="A92" s="40" t="str">
        <f t="shared" ref="A92:A97" si="13">A62</f>
        <v>H1</v>
      </c>
      <c r="B92" s="41">
        <f t="shared" ref="B92:B97" si="14">H62</f>
        <v>2.4</v>
      </c>
      <c r="C92" s="42"/>
      <c r="D92" s="41">
        <f>E90*E89</f>
        <v>0.65779752597982888</v>
      </c>
      <c r="E92" s="42"/>
      <c r="F92" t="s">
        <v>98</v>
      </c>
    </row>
    <row r="93" spans="1:8" x14ac:dyDescent="0.3">
      <c r="A93" s="40" t="str">
        <f t="shared" si="13"/>
        <v>H2</v>
      </c>
      <c r="B93" s="41">
        <f t="shared" si="14"/>
        <v>2.2000000000000002</v>
      </c>
      <c r="C93" s="41">
        <f>ABS(C6-C5)</f>
        <v>2</v>
      </c>
      <c r="D93" s="41">
        <f>E90*E89</f>
        <v>0.65779752597982888</v>
      </c>
      <c r="E93" s="42" t="str">
        <f>IF(C93&gt;D93,"*","ns")</f>
        <v>*</v>
      </c>
      <c r="F93" t="s">
        <v>98</v>
      </c>
    </row>
    <row r="94" spans="1:8" x14ac:dyDescent="0.3">
      <c r="A94" s="40" t="str">
        <f t="shared" si="13"/>
        <v>H3</v>
      </c>
      <c r="B94" s="41">
        <f t="shared" si="14"/>
        <v>2.5333333333333332</v>
      </c>
      <c r="C94" s="41">
        <f>ABS(C7-B92)</f>
        <v>2.4</v>
      </c>
      <c r="D94" s="41">
        <f>E90*E89</f>
        <v>0.65779752597982888</v>
      </c>
      <c r="E94" s="42" t="str">
        <f t="shared" ref="E94:E97" si="15">IF(C94&gt;D94,"*","ns")</f>
        <v>*</v>
      </c>
      <c r="F94" t="s">
        <v>97</v>
      </c>
    </row>
    <row r="95" spans="1:8" x14ac:dyDescent="0.3">
      <c r="A95" s="40" t="str">
        <f t="shared" si="13"/>
        <v>H4</v>
      </c>
      <c r="B95" s="41">
        <f t="shared" si="14"/>
        <v>2.1333333333333333</v>
      </c>
      <c r="C95" s="41">
        <f>ABS(C8-B92)</f>
        <v>1.4</v>
      </c>
      <c r="D95" s="41">
        <f>E90*E89</f>
        <v>0.65779752597982888</v>
      </c>
      <c r="E95" s="42" t="str">
        <f t="shared" si="15"/>
        <v>*</v>
      </c>
      <c r="F95" t="s">
        <v>98</v>
      </c>
    </row>
    <row r="96" spans="1:8" x14ac:dyDescent="0.3">
      <c r="A96" s="40" t="str">
        <f t="shared" si="13"/>
        <v>H5</v>
      </c>
      <c r="B96" s="41">
        <f t="shared" si="14"/>
        <v>2.4222222222222221</v>
      </c>
      <c r="C96" s="41">
        <f>ABS(C9-B92)</f>
        <v>2.4</v>
      </c>
      <c r="D96" s="41">
        <f>E90*E89</f>
        <v>0.65779752597982888</v>
      </c>
      <c r="E96" s="42" t="str">
        <f t="shared" si="15"/>
        <v>*</v>
      </c>
      <c r="F96" t="s">
        <v>98</v>
      </c>
    </row>
    <row r="97" spans="1:21" x14ac:dyDescent="0.3">
      <c r="A97" s="40" t="str">
        <f t="shared" si="13"/>
        <v>H6</v>
      </c>
      <c r="B97" s="41">
        <f t="shared" si="14"/>
        <v>2.9555555555555553</v>
      </c>
      <c r="C97" s="41">
        <f>ABS(C10-B92)</f>
        <v>1.4</v>
      </c>
      <c r="D97" s="41">
        <f>E90*E89</f>
        <v>0.65779752597982888</v>
      </c>
      <c r="E97" s="42" t="str">
        <f t="shared" si="15"/>
        <v>*</v>
      </c>
      <c r="F97" t="s">
        <v>96</v>
      </c>
    </row>
    <row r="101" spans="1:21" x14ac:dyDescent="0.3">
      <c r="A101" s="44" t="s">
        <v>95</v>
      </c>
      <c r="B101" s="44">
        <f>SQRT(D84/COUNT(B67:F67))</f>
        <v>0.17037842170991616</v>
      </c>
      <c r="C101">
        <v>2.95</v>
      </c>
      <c r="D101">
        <v>3.1</v>
      </c>
      <c r="E101">
        <v>3.18</v>
      </c>
      <c r="F101">
        <v>3.25</v>
      </c>
      <c r="G101">
        <v>3.3</v>
      </c>
      <c r="H101">
        <v>3.34</v>
      </c>
      <c r="U101" t="s">
        <v>59</v>
      </c>
    </row>
    <row r="102" spans="1:21" x14ac:dyDescent="0.3">
      <c r="C102" s="9">
        <v>2.9555555555555553</v>
      </c>
      <c r="D102" s="9">
        <v>2.5333333333333332</v>
      </c>
      <c r="E102" s="9">
        <v>2.4222222222222221</v>
      </c>
      <c r="F102" s="9">
        <v>2.4</v>
      </c>
      <c r="G102" s="9">
        <v>2.2000000000000002</v>
      </c>
      <c r="H102" s="9">
        <v>2.1333333333333333</v>
      </c>
    </row>
    <row r="103" spans="1:21" x14ac:dyDescent="0.3">
      <c r="A103" t="s">
        <v>65</v>
      </c>
      <c r="B103" s="9">
        <v>2.9555555555555553</v>
      </c>
      <c r="C103" s="48">
        <f>C102-B103</f>
        <v>0</v>
      </c>
      <c r="D103" s="8"/>
      <c r="E103" s="8"/>
      <c r="F103" s="8"/>
      <c r="G103" s="8"/>
      <c r="H103" s="8"/>
      <c r="I103" t="s">
        <v>96</v>
      </c>
    </row>
    <row r="104" spans="1:21" x14ac:dyDescent="0.3">
      <c r="A104" t="s">
        <v>62</v>
      </c>
      <c r="B104" s="9">
        <v>2.5333333333333332</v>
      </c>
      <c r="C104" s="49">
        <f>C102-B104</f>
        <v>0.42222222222222205</v>
      </c>
      <c r="D104" s="48">
        <f>D102-B104</f>
        <v>0</v>
      </c>
      <c r="E104" s="8"/>
      <c r="F104" s="8"/>
      <c r="G104" s="8"/>
      <c r="H104" s="8"/>
      <c r="I104" t="s">
        <v>97</v>
      </c>
    </row>
    <row r="105" spans="1:21" x14ac:dyDescent="0.3">
      <c r="A105" t="s">
        <v>64</v>
      </c>
      <c r="B105" s="9">
        <v>2.4222222222222221</v>
      </c>
      <c r="C105" s="8">
        <f>C102-B105</f>
        <v>0.53333333333333321</v>
      </c>
      <c r="D105" s="49">
        <f>D102-B105</f>
        <v>0.11111111111111116</v>
      </c>
      <c r="E105" s="8">
        <f>E102-B105</f>
        <v>0</v>
      </c>
      <c r="F105" s="8"/>
      <c r="G105" s="8"/>
      <c r="H105" s="8"/>
      <c r="I105" t="s">
        <v>98</v>
      </c>
    </row>
    <row r="106" spans="1:21" x14ac:dyDescent="0.3">
      <c r="A106" t="s">
        <v>60</v>
      </c>
      <c r="B106" s="9">
        <v>2.4</v>
      </c>
      <c r="C106" s="46">
        <f>C102-B106</f>
        <v>0.55555555555555536</v>
      </c>
      <c r="D106" s="48">
        <f>D102-B106</f>
        <v>0.1333333333333333</v>
      </c>
      <c r="E106" s="45">
        <f>E102-B106</f>
        <v>2.2222222222222143E-2</v>
      </c>
      <c r="F106" s="8">
        <f>F102-B106</f>
        <v>0</v>
      </c>
      <c r="G106" s="8"/>
      <c r="H106" s="8"/>
      <c r="I106" t="s">
        <v>98</v>
      </c>
    </row>
    <row r="107" spans="1:21" x14ac:dyDescent="0.3">
      <c r="A107" t="s">
        <v>61</v>
      </c>
      <c r="B107" s="9">
        <v>2.2000000000000002</v>
      </c>
      <c r="C107" s="8">
        <f>C102-B107</f>
        <v>0.75555555555555509</v>
      </c>
      <c r="D107" s="50">
        <f>D102-B107</f>
        <v>0.33333333333333304</v>
      </c>
      <c r="E107" s="8">
        <f>E102-B107</f>
        <v>0.22222222222222188</v>
      </c>
      <c r="F107" s="45">
        <f>F102-B107</f>
        <v>0.19999999999999973</v>
      </c>
      <c r="G107" s="8">
        <f>G102-B107</f>
        <v>0</v>
      </c>
      <c r="H107" s="8"/>
      <c r="I107" t="s">
        <v>98</v>
      </c>
    </row>
    <row r="108" spans="1:21" x14ac:dyDescent="0.3">
      <c r="A108" t="s">
        <v>63</v>
      </c>
      <c r="B108" s="9">
        <v>2.1333333333333333</v>
      </c>
      <c r="C108" s="47">
        <f>C102-B108</f>
        <v>0.82222222222222197</v>
      </c>
      <c r="D108" s="48">
        <f>D102-B108</f>
        <v>0.39999999999999991</v>
      </c>
      <c r="E108" s="46">
        <f>E102-B108</f>
        <v>0.28888888888888875</v>
      </c>
      <c r="F108" s="8">
        <f>F102-B108</f>
        <v>0.26666666666666661</v>
      </c>
      <c r="G108" s="45">
        <f>G102-B108</f>
        <v>6.6666666666666874E-2</v>
      </c>
      <c r="H108" s="8">
        <f>B108-H102</f>
        <v>0</v>
      </c>
      <c r="I108" t="s">
        <v>98</v>
      </c>
    </row>
    <row r="109" spans="1:21" x14ac:dyDescent="0.3">
      <c r="A109" s="44" t="s">
        <v>94</v>
      </c>
      <c r="B109" s="44"/>
      <c r="C109" s="44"/>
      <c r="D109" s="44">
        <f>B101*G101</f>
        <v>0.56224879164272323</v>
      </c>
      <c r="E109" s="44">
        <f>B101*F101</f>
        <v>0.55372987055722755</v>
      </c>
      <c r="F109" s="44">
        <f>B101*E101</f>
        <v>0.54180338103753345</v>
      </c>
      <c r="G109" s="44">
        <f>B101*D101</f>
        <v>0.52817310730074007</v>
      </c>
      <c r="H109" s="44">
        <f>B101*C101</f>
        <v>0.50261634404425271</v>
      </c>
    </row>
  </sheetData>
  <sortState xmlns:xlrd2="http://schemas.microsoft.com/office/spreadsheetml/2017/richdata2" ref="A103:B108">
    <sortCondition descending="1" ref="B103:B108"/>
  </sortState>
  <mergeCells count="2">
    <mergeCell ref="B89:D89"/>
    <mergeCell ref="B90:D90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09"/>
  <sheetViews>
    <sheetView zoomScale="55" zoomScaleNormal="55" workbookViewId="0"/>
  </sheetViews>
  <sheetFormatPr defaultRowHeight="14.4" x14ac:dyDescent="0.3"/>
  <cols>
    <col min="2" max="3" width="13.109375" customWidth="1"/>
    <col min="4" max="4" width="14.109375" customWidth="1"/>
    <col min="5" max="5" width="14.88671875" customWidth="1"/>
    <col min="6" max="6" width="13.88671875" customWidth="1"/>
    <col min="7" max="8" width="13.5546875" customWidth="1"/>
    <col min="9" max="9" width="10.88671875" bestFit="1" customWidth="1"/>
    <col min="10" max="10" width="13.44140625" customWidth="1"/>
    <col min="11" max="11" width="12.88671875" customWidth="1"/>
    <col min="12" max="12" width="13.6640625" customWidth="1"/>
    <col min="13" max="13" width="13.109375" customWidth="1"/>
    <col min="14" max="14" width="12.5546875" customWidth="1"/>
    <col min="15" max="16" width="12.88671875" customWidth="1"/>
    <col min="17" max="17" width="10.88671875" bestFit="1" customWidth="1"/>
    <col min="18" max="18" width="11.109375" customWidth="1"/>
    <col min="19" max="20" width="12.44140625" customWidth="1"/>
    <col min="21" max="21" width="12.33203125" customWidth="1"/>
    <col min="22" max="23" width="12.5546875" customWidth="1"/>
  </cols>
  <sheetData>
    <row r="1" spans="1:6" x14ac:dyDescent="0.3">
      <c r="A1" t="s">
        <v>103</v>
      </c>
    </row>
    <row r="3" spans="1:6" ht="18" x14ac:dyDescent="0.35">
      <c r="A3" s="1"/>
      <c r="B3" s="1" t="s">
        <v>0</v>
      </c>
      <c r="C3" s="1" t="s">
        <v>1</v>
      </c>
      <c r="D3" s="1" t="s">
        <v>2</v>
      </c>
      <c r="E3" s="1" t="s">
        <v>3</v>
      </c>
      <c r="F3" s="1" t="s">
        <v>4</v>
      </c>
    </row>
    <row r="4" spans="1:6" ht="18" x14ac:dyDescent="0.35">
      <c r="A4" s="4" t="s">
        <v>5</v>
      </c>
      <c r="B4" s="7">
        <v>10</v>
      </c>
      <c r="C4" s="7">
        <v>2</v>
      </c>
      <c r="D4" s="7">
        <v>0</v>
      </c>
      <c r="E4" s="7">
        <v>10</v>
      </c>
      <c r="F4" s="7">
        <v>5</v>
      </c>
    </row>
    <row r="5" spans="1:6" ht="18" x14ac:dyDescent="0.35">
      <c r="A5" s="4" t="s">
        <v>6</v>
      </c>
      <c r="B5" s="7">
        <v>0</v>
      </c>
      <c r="C5" s="7">
        <v>8</v>
      </c>
      <c r="D5" s="7">
        <v>8</v>
      </c>
      <c r="E5" s="7">
        <v>4</v>
      </c>
      <c r="F5" s="7">
        <v>5</v>
      </c>
    </row>
    <row r="6" spans="1:6" ht="18" x14ac:dyDescent="0.35">
      <c r="A6" s="4" t="s">
        <v>7</v>
      </c>
      <c r="B6" s="7">
        <v>12</v>
      </c>
      <c r="C6" s="7">
        <v>6</v>
      </c>
      <c r="D6" s="7">
        <v>4</v>
      </c>
      <c r="E6" s="7">
        <v>10</v>
      </c>
      <c r="F6" s="7">
        <v>6</v>
      </c>
    </row>
    <row r="7" spans="1:6" ht="18" x14ac:dyDescent="0.35">
      <c r="A7" s="4" t="s">
        <v>8</v>
      </c>
      <c r="B7" s="7">
        <v>7</v>
      </c>
      <c r="C7" s="7">
        <v>0</v>
      </c>
      <c r="D7" s="7">
        <v>10</v>
      </c>
      <c r="E7" s="7">
        <v>0</v>
      </c>
      <c r="F7" s="7">
        <v>7</v>
      </c>
    </row>
    <row r="8" spans="1:6" ht="18" x14ac:dyDescent="0.35">
      <c r="A8" s="4" t="s">
        <v>9</v>
      </c>
      <c r="B8" s="7">
        <v>10</v>
      </c>
      <c r="C8" s="7">
        <v>0</v>
      </c>
      <c r="D8" s="7">
        <v>9</v>
      </c>
      <c r="E8" s="7">
        <v>12</v>
      </c>
      <c r="F8" s="7">
        <v>9</v>
      </c>
    </row>
    <row r="9" spans="1:6" ht="18" x14ac:dyDescent="0.35">
      <c r="A9" s="4" t="s">
        <v>10</v>
      </c>
      <c r="B9" s="7">
        <v>8</v>
      </c>
      <c r="C9" s="7">
        <v>12</v>
      </c>
      <c r="D9" s="7">
        <v>13</v>
      </c>
      <c r="E9" s="7">
        <v>6</v>
      </c>
      <c r="F9" s="7">
        <v>8</v>
      </c>
    </row>
    <row r="10" spans="1:6" ht="18" x14ac:dyDescent="0.35">
      <c r="A10" s="4" t="s">
        <v>11</v>
      </c>
      <c r="B10" s="7">
        <v>5</v>
      </c>
      <c r="C10" s="7">
        <v>5</v>
      </c>
      <c r="D10" s="7">
        <v>10</v>
      </c>
      <c r="E10" s="7">
        <v>12</v>
      </c>
      <c r="F10" s="7">
        <v>12</v>
      </c>
    </row>
    <row r="11" spans="1:6" ht="18" x14ac:dyDescent="0.35">
      <c r="A11" s="4" t="s">
        <v>12</v>
      </c>
      <c r="B11" s="7">
        <v>4</v>
      </c>
      <c r="C11" s="7">
        <v>6</v>
      </c>
      <c r="D11" s="7">
        <v>4</v>
      </c>
      <c r="E11" s="7">
        <v>8</v>
      </c>
      <c r="F11" s="7">
        <v>9</v>
      </c>
    </row>
    <row r="12" spans="1:6" ht="18" x14ac:dyDescent="0.35">
      <c r="A12" s="4" t="s">
        <v>13</v>
      </c>
      <c r="B12" s="7">
        <v>8</v>
      </c>
      <c r="C12" s="7">
        <v>10</v>
      </c>
      <c r="D12" s="7">
        <v>18</v>
      </c>
      <c r="E12" s="7">
        <v>15</v>
      </c>
      <c r="F12" s="7">
        <v>10</v>
      </c>
    </row>
    <row r="13" spans="1:6" ht="18" x14ac:dyDescent="0.35">
      <c r="A13" s="1" t="s">
        <v>14</v>
      </c>
      <c r="B13" s="7">
        <v>0</v>
      </c>
      <c r="C13" s="7">
        <v>5</v>
      </c>
      <c r="D13" s="7">
        <v>7</v>
      </c>
      <c r="E13" s="7">
        <v>3</v>
      </c>
      <c r="F13" s="7">
        <v>6</v>
      </c>
    </row>
    <row r="14" spans="1:6" ht="18" x14ac:dyDescent="0.35">
      <c r="A14" s="1" t="s">
        <v>15</v>
      </c>
      <c r="B14" s="7">
        <v>4</v>
      </c>
      <c r="C14" s="7">
        <v>10</v>
      </c>
      <c r="D14" s="7">
        <v>10</v>
      </c>
      <c r="E14" s="7">
        <v>6</v>
      </c>
      <c r="F14" s="7">
        <v>3</v>
      </c>
    </row>
    <row r="15" spans="1:6" ht="18" x14ac:dyDescent="0.35">
      <c r="A15" s="1" t="s">
        <v>16</v>
      </c>
      <c r="B15" s="7">
        <v>6</v>
      </c>
      <c r="C15" s="7">
        <v>10</v>
      </c>
      <c r="D15" s="7">
        <v>7</v>
      </c>
      <c r="E15" s="7">
        <v>5</v>
      </c>
      <c r="F15" s="7">
        <v>6</v>
      </c>
    </row>
    <row r="16" spans="1:6" ht="18" x14ac:dyDescent="0.35">
      <c r="A16" s="1" t="s">
        <v>17</v>
      </c>
      <c r="B16" s="7">
        <v>4</v>
      </c>
      <c r="C16" s="7">
        <v>6</v>
      </c>
      <c r="D16" s="7">
        <v>5</v>
      </c>
      <c r="E16" s="7">
        <v>0</v>
      </c>
      <c r="F16" s="7">
        <v>6</v>
      </c>
    </row>
    <row r="17" spans="1:6" ht="18" x14ac:dyDescent="0.35">
      <c r="A17" s="1" t="s">
        <v>18</v>
      </c>
      <c r="B17" s="7">
        <v>2</v>
      </c>
      <c r="C17" s="7">
        <v>6</v>
      </c>
      <c r="D17" s="7">
        <v>11</v>
      </c>
      <c r="E17" s="7">
        <v>3</v>
      </c>
      <c r="F17" s="7">
        <v>8</v>
      </c>
    </row>
    <row r="18" spans="1:6" ht="18" x14ac:dyDescent="0.35">
      <c r="A18" s="1" t="s">
        <v>19</v>
      </c>
      <c r="B18" s="7">
        <v>4</v>
      </c>
      <c r="C18" s="7">
        <v>6</v>
      </c>
      <c r="D18" s="7">
        <v>10</v>
      </c>
      <c r="E18" s="7">
        <v>9</v>
      </c>
      <c r="F18" s="7">
        <v>4</v>
      </c>
    </row>
    <row r="19" spans="1:6" ht="18" x14ac:dyDescent="0.35">
      <c r="A19" s="1" t="s">
        <v>20</v>
      </c>
      <c r="B19" s="7">
        <v>5</v>
      </c>
      <c r="C19" s="7">
        <v>7</v>
      </c>
      <c r="D19" s="7">
        <v>7</v>
      </c>
      <c r="E19" s="7">
        <v>7</v>
      </c>
      <c r="F19" s="7">
        <v>9</v>
      </c>
    </row>
    <row r="20" spans="1:6" ht="18" x14ac:dyDescent="0.35">
      <c r="A20" s="1" t="s">
        <v>21</v>
      </c>
      <c r="B20" s="7">
        <v>0</v>
      </c>
      <c r="C20" s="7">
        <v>14</v>
      </c>
      <c r="D20" s="7">
        <v>7</v>
      </c>
      <c r="E20" s="7">
        <v>2</v>
      </c>
      <c r="F20" s="7">
        <v>6</v>
      </c>
    </row>
    <row r="21" spans="1:6" ht="18" x14ac:dyDescent="0.35">
      <c r="A21" s="1" t="s">
        <v>22</v>
      </c>
      <c r="B21" s="7">
        <v>0</v>
      </c>
      <c r="C21" s="7">
        <v>7</v>
      </c>
      <c r="D21" s="7">
        <v>5</v>
      </c>
      <c r="E21" s="7">
        <v>7</v>
      </c>
      <c r="F21" s="7">
        <v>7</v>
      </c>
    </row>
    <row r="22" spans="1:6" ht="18" x14ac:dyDescent="0.35">
      <c r="A22" s="2" t="s">
        <v>23</v>
      </c>
      <c r="B22" s="7">
        <v>5</v>
      </c>
      <c r="C22" s="7">
        <v>10</v>
      </c>
      <c r="D22" s="7">
        <v>7</v>
      </c>
      <c r="E22" s="7">
        <v>7</v>
      </c>
      <c r="F22" s="7">
        <v>6</v>
      </c>
    </row>
    <row r="23" spans="1:6" ht="18" x14ac:dyDescent="0.35">
      <c r="A23" s="2" t="s">
        <v>24</v>
      </c>
      <c r="B23" s="7">
        <v>10</v>
      </c>
      <c r="C23" s="7">
        <v>10</v>
      </c>
      <c r="D23" s="7">
        <v>10</v>
      </c>
      <c r="E23" s="7">
        <v>6</v>
      </c>
      <c r="F23" s="7">
        <v>7</v>
      </c>
    </row>
    <row r="24" spans="1:6" ht="18" x14ac:dyDescent="0.35">
      <c r="A24" s="2" t="s">
        <v>25</v>
      </c>
      <c r="B24" s="7">
        <v>6</v>
      </c>
      <c r="C24" s="7">
        <v>8</v>
      </c>
      <c r="D24" s="7">
        <v>8</v>
      </c>
      <c r="E24" s="7">
        <v>12</v>
      </c>
      <c r="F24" s="7">
        <v>6</v>
      </c>
    </row>
    <row r="25" spans="1:6" ht="18" x14ac:dyDescent="0.35">
      <c r="A25" s="2" t="s">
        <v>26</v>
      </c>
      <c r="B25" s="7">
        <v>4</v>
      </c>
      <c r="C25" s="7">
        <v>8</v>
      </c>
      <c r="D25" s="7">
        <v>8</v>
      </c>
      <c r="E25" s="7">
        <v>6</v>
      </c>
      <c r="F25" s="7">
        <v>10</v>
      </c>
    </row>
    <row r="26" spans="1:6" ht="18" x14ac:dyDescent="0.35">
      <c r="A26" s="2" t="s">
        <v>27</v>
      </c>
      <c r="B26" s="7">
        <v>2</v>
      </c>
      <c r="C26" s="7">
        <v>5</v>
      </c>
      <c r="D26" s="7">
        <v>6</v>
      </c>
      <c r="E26" s="7">
        <v>11</v>
      </c>
      <c r="F26" s="7">
        <v>6</v>
      </c>
    </row>
    <row r="27" spans="1:6" ht="18" x14ac:dyDescent="0.35">
      <c r="A27" s="2" t="s">
        <v>28</v>
      </c>
      <c r="B27" s="7">
        <v>0</v>
      </c>
      <c r="C27" s="7">
        <v>6</v>
      </c>
      <c r="D27" s="7">
        <v>6</v>
      </c>
      <c r="E27" s="7">
        <v>6</v>
      </c>
      <c r="F27" s="7">
        <v>9</v>
      </c>
    </row>
    <row r="28" spans="1:6" ht="18" x14ac:dyDescent="0.35">
      <c r="A28" s="2" t="s">
        <v>29</v>
      </c>
      <c r="B28" s="7">
        <v>0</v>
      </c>
      <c r="C28" s="7">
        <v>7</v>
      </c>
      <c r="D28" s="7">
        <v>6</v>
      </c>
      <c r="E28" s="7">
        <v>7</v>
      </c>
      <c r="F28" s="7">
        <v>10</v>
      </c>
    </row>
    <row r="29" spans="1:6" ht="18" x14ac:dyDescent="0.35">
      <c r="A29" s="2" t="s">
        <v>30</v>
      </c>
      <c r="B29" s="7">
        <v>1</v>
      </c>
      <c r="C29" s="7">
        <v>0</v>
      </c>
      <c r="D29" s="7">
        <v>9</v>
      </c>
      <c r="E29" s="7">
        <v>6</v>
      </c>
      <c r="F29" s="7">
        <v>3</v>
      </c>
    </row>
    <row r="30" spans="1:6" ht="18" x14ac:dyDescent="0.35">
      <c r="A30" s="2" t="s">
        <v>31</v>
      </c>
      <c r="B30" s="7">
        <v>7</v>
      </c>
      <c r="C30" s="7">
        <v>11</v>
      </c>
      <c r="D30" s="7">
        <v>3</v>
      </c>
      <c r="E30" s="7">
        <v>6</v>
      </c>
      <c r="F30" s="7">
        <v>3</v>
      </c>
    </row>
    <row r="31" spans="1:6" ht="18" x14ac:dyDescent="0.35">
      <c r="A31" s="1" t="s">
        <v>32</v>
      </c>
      <c r="B31" s="7">
        <v>4</v>
      </c>
      <c r="C31" s="7">
        <v>7</v>
      </c>
      <c r="D31" s="7">
        <v>8</v>
      </c>
      <c r="E31" s="7">
        <v>6</v>
      </c>
      <c r="F31" s="7">
        <v>5</v>
      </c>
    </row>
    <row r="32" spans="1:6" ht="18" x14ac:dyDescent="0.35">
      <c r="A32" s="1" t="s">
        <v>33</v>
      </c>
      <c r="B32" s="7">
        <v>9</v>
      </c>
      <c r="C32" s="7">
        <v>2</v>
      </c>
      <c r="D32" s="7">
        <v>9</v>
      </c>
      <c r="E32" s="7">
        <v>0</v>
      </c>
      <c r="F32" s="7">
        <v>0</v>
      </c>
    </row>
    <row r="33" spans="1:6" ht="18" x14ac:dyDescent="0.35">
      <c r="A33" s="1" t="s">
        <v>34</v>
      </c>
      <c r="B33" s="7">
        <v>3</v>
      </c>
      <c r="C33" s="7">
        <v>7</v>
      </c>
      <c r="D33" s="7">
        <v>2</v>
      </c>
      <c r="E33" s="7">
        <v>0</v>
      </c>
      <c r="F33" s="7">
        <v>2</v>
      </c>
    </row>
    <row r="34" spans="1:6" ht="18" x14ac:dyDescent="0.35">
      <c r="A34" s="1" t="s">
        <v>35</v>
      </c>
      <c r="B34" s="7">
        <v>10</v>
      </c>
      <c r="C34" s="7">
        <v>9</v>
      </c>
      <c r="D34" s="7">
        <v>0</v>
      </c>
      <c r="E34" s="7">
        <v>0</v>
      </c>
      <c r="F34" s="7">
        <v>0</v>
      </c>
    </row>
    <row r="35" spans="1:6" ht="18" x14ac:dyDescent="0.35">
      <c r="A35" s="1" t="s">
        <v>36</v>
      </c>
      <c r="B35" s="7">
        <v>0</v>
      </c>
      <c r="C35" s="7">
        <v>3</v>
      </c>
      <c r="D35" s="7">
        <v>0</v>
      </c>
      <c r="E35" s="7">
        <v>0</v>
      </c>
      <c r="F35" s="7">
        <v>8</v>
      </c>
    </row>
    <row r="36" spans="1:6" ht="18" x14ac:dyDescent="0.35">
      <c r="A36" s="1" t="s">
        <v>37</v>
      </c>
      <c r="B36" s="7">
        <v>0</v>
      </c>
      <c r="C36" s="7">
        <v>4</v>
      </c>
      <c r="D36" s="7">
        <v>0</v>
      </c>
      <c r="E36" s="7">
        <v>2</v>
      </c>
      <c r="F36" s="7">
        <v>7</v>
      </c>
    </row>
    <row r="37" spans="1:6" ht="18" x14ac:dyDescent="0.35">
      <c r="A37" s="1" t="s">
        <v>38</v>
      </c>
      <c r="B37" s="7">
        <v>4</v>
      </c>
      <c r="C37" s="7">
        <v>3</v>
      </c>
      <c r="D37" s="7">
        <v>7</v>
      </c>
      <c r="E37" s="7">
        <v>5</v>
      </c>
      <c r="F37" s="7">
        <v>7</v>
      </c>
    </row>
    <row r="38" spans="1:6" ht="18" x14ac:dyDescent="0.35">
      <c r="A38" s="1" t="s">
        <v>39</v>
      </c>
      <c r="B38" s="7">
        <v>4</v>
      </c>
      <c r="C38" s="7">
        <v>0</v>
      </c>
      <c r="D38" s="7">
        <v>2</v>
      </c>
      <c r="E38" s="7">
        <v>3</v>
      </c>
      <c r="F38" s="7">
        <v>4</v>
      </c>
    </row>
    <row r="39" spans="1:6" ht="18" x14ac:dyDescent="0.35">
      <c r="A39" s="1" t="s">
        <v>40</v>
      </c>
      <c r="B39" s="7">
        <v>6</v>
      </c>
      <c r="C39" s="7">
        <v>0</v>
      </c>
      <c r="D39" s="7">
        <v>2</v>
      </c>
      <c r="E39" s="7">
        <v>7</v>
      </c>
      <c r="F39" s="7">
        <v>11</v>
      </c>
    </row>
    <row r="40" spans="1:6" ht="18" x14ac:dyDescent="0.35">
      <c r="A40" s="3" t="s">
        <v>41</v>
      </c>
      <c r="B40" s="7">
        <v>8</v>
      </c>
      <c r="C40" s="7">
        <v>9</v>
      </c>
      <c r="D40" s="7">
        <v>8</v>
      </c>
      <c r="E40" s="7">
        <v>5</v>
      </c>
      <c r="F40" s="7">
        <v>2</v>
      </c>
    </row>
    <row r="41" spans="1:6" ht="18" x14ac:dyDescent="0.35">
      <c r="A41" s="3" t="s">
        <v>42</v>
      </c>
      <c r="B41" s="7">
        <v>3</v>
      </c>
      <c r="C41" s="7">
        <v>2</v>
      </c>
      <c r="D41" s="7">
        <v>3</v>
      </c>
      <c r="E41" s="7">
        <v>0</v>
      </c>
      <c r="F41" s="7">
        <v>0</v>
      </c>
    </row>
    <row r="42" spans="1:6" ht="18" x14ac:dyDescent="0.35">
      <c r="A42" s="3" t="s">
        <v>43</v>
      </c>
      <c r="B42" s="7">
        <v>7</v>
      </c>
      <c r="C42" s="7">
        <v>14</v>
      </c>
      <c r="D42" s="7">
        <v>8</v>
      </c>
      <c r="E42" s="7">
        <v>2</v>
      </c>
      <c r="F42" s="7">
        <v>0</v>
      </c>
    </row>
    <row r="43" spans="1:6" ht="18" x14ac:dyDescent="0.35">
      <c r="A43" s="3" t="s">
        <v>44</v>
      </c>
      <c r="B43" s="7">
        <v>10</v>
      </c>
      <c r="C43" s="7">
        <v>12</v>
      </c>
      <c r="D43" s="7">
        <v>8</v>
      </c>
      <c r="E43" s="7">
        <v>0</v>
      </c>
      <c r="F43" s="7">
        <v>9</v>
      </c>
    </row>
    <row r="44" spans="1:6" ht="18" x14ac:dyDescent="0.35">
      <c r="A44" s="3" t="s">
        <v>45</v>
      </c>
      <c r="B44" s="7">
        <v>0</v>
      </c>
      <c r="C44" s="7">
        <v>0</v>
      </c>
      <c r="D44" s="7">
        <v>8</v>
      </c>
      <c r="E44" s="7">
        <v>0</v>
      </c>
      <c r="F44" s="7">
        <v>0</v>
      </c>
    </row>
    <row r="45" spans="1:6" ht="18" x14ac:dyDescent="0.35">
      <c r="A45" s="3" t="s">
        <v>46</v>
      </c>
      <c r="B45" s="7">
        <v>8</v>
      </c>
      <c r="C45" s="7">
        <v>9</v>
      </c>
      <c r="D45" s="7">
        <v>0</v>
      </c>
      <c r="E45" s="7">
        <v>0</v>
      </c>
      <c r="F45" s="7">
        <v>0</v>
      </c>
    </row>
    <row r="46" spans="1:6" ht="18" x14ac:dyDescent="0.35">
      <c r="A46" s="3" t="s">
        <v>47</v>
      </c>
      <c r="B46" s="7">
        <v>0</v>
      </c>
      <c r="C46" s="7">
        <v>10</v>
      </c>
      <c r="D46" s="7">
        <v>9</v>
      </c>
      <c r="E46" s="7">
        <v>2</v>
      </c>
      <c r="F46" s="7">
        <v>0</v>
      </c>
    </row>
    <row r="47" spans="1:6" ht="18" x14ac:dyDescent="0.35">
      <c r="A47" s="3" t="s">
        <v>48</v>
      </c>
      <c r="B47" s="7">
        <v>0</v>
      </c>
      <c r="C47" s="7">
        <v>8</v>
      </c>
      <c r="D47" s="7">
        <v>2</v>
      </c>
      <c r="E47" s="7">
        <v>0</v>
      </c>
      <c r="F47" s="7">
        <v>3</v>
      </c>
    </row>
    <row r="48" spans="1:6" ht="18" x14ac:dyDescent="0.35">
      <c r="A48" s="3" t="s">
        <v>49</v>
      </c>
      <c r="B48" s="7">
        <v>0</v>
      </c>
      <c r="C48" s="7">
        <v>12</v>
      </c>
      <c r="D48" s="7">
        <v>16</v>
      </c>
      <c r="E48" s="7">
        <v>13</v>
      </c>
      <c r="F48" s="7">
        <v>10</v>
      </c>
    </row>
    <row r="49" spans="1:8" ht="18" x14ac:dyDescent="0.35">
      <c r="A49" s="1" t="s">
        <v>50</v>
      </c>
      <c r="B49" s="7">
        <v>4</v>
      </c>
      <c r="C49" s="7">
        <v>11</v>
      </c>
      <c r="D49" s="7">
        <v>7</v>
      </c>
      <c r="E49" s="7">
        <v>3</v>
      </c>
      <c r="F49" s="7">
        <v>10</v>
      </c>
    </row>
    <row r="50" spans="1:8" ht="18" x14ac:dyDescent="0.35">
      <c r="A50" s="1" t="s">
        <v>51</v>
      </c>
      <c r="B50" s="7">
        <v>10</v>
      </c>
      <c r="C50" s="7">
        <v>6</v>
      </c>
      <c r="D50" s="7">
        <v>8</v>
      </c>
      <c r="E50" s="7">
        <v>12</v>
      </c>
      <c r="F50" s="7">
        <v>8</v>
      </c>
    </row>
    <row r="51" spans="1:8" ht="18" x14ac:dyDescent="0.35">
      <c r="A51" s="1" t="s">
        <v>52</v>
      </c>
      <c r="B51" s="7">
        <v>8</v>
      </c>
      <c r="C51" s="7">
        <v>0</v>
      </c>
      <c r="D51" s="7">
        <v>5</v>
      </c>
      <c r="E51" s="7">
        <v>5</v>
      </c>
      <c r="F51" s="7">
        <v>7</v>
      </c>
    </row>
    <row r="52" spans="1:8" ht="18" x14ac:dyDescent="0.35">
      <c r="A52" s="1" t="s">
        <v>53</v>
      </c>
      <c r="B52" s="7">
        <v>7</v>
      </c>
      <c r="C52" s="7">
        <v>6</v>
      </c>
      <c r="D52" s="7">
        <v>8</v>
      </c>
      <c r="E52" s="7">
        <v>6</v>
      </c>
      <c r="F52" s="7">
        <v>4</v>
      </c>
    </row>
    <row r="53" spans="1:8" ht="18" x14ac:dyDescent="0.35">
      <c r="A53" s="1" t="s">
        <v>54</v>
      </c>
      <c r="B53" s="7">
        <v>0</v>
      </c>
      <c r="C53" s="7">
        <v>1</v>
      </c>
      <c r="D53" s="7">
        <v>7</v>
      </c>
      <c r="E53" s="7">
        <v>2</v>
      </c>
      <c r="F53" s="7">
        <v>6</v>
      </c>
    </row>
    <row r="54" spans="1:8" ht="18" x14ac:dyDescent="0.35">
      <c r="A54" s="1" t="s">
        <v>55</v>
      </c>
      <c r="B54" s="7">
        <v>2</v>
      </c>
      <c r="C54" s="7">
        <v>6</v>
      </c>
      <c r="D54" s="7">
        <v>8</v>
      </c>
      <c r="E54" s="7">
        <v>1</v>
      </c>
      <c r="F54" s="7">
        <v>6</v>
      </c>
    </row>
    <row r="55" spans="1:8" ht="18" x14ac:dyDescent="0.35">
      <c r="A55" s="1" t="s">
        <v>56</v>
      </c>
      <c r="B55" s="7">
        <v>2</v>
      </c>
      <c r="C55" s="7">
        <v>6</v>
      </c>
      <c r="D55" s="7">
        <v>7</v>
      </c>
      <c r="E55" s="7">
        <v>13</v>
      </c>
      <c r="F55" s="7">
        <v>7</v>
      </c>
    </row>
    <row r="56" spans="1:8" ht="18" x14ac:dyDescent="0.35">
      <c r="A56" s="1" t="s">
        <v>57</v>
      </c>
      <c r="B56" s="7">
        <v>0</v>
      </c>
      <c r="C56" s="7">
        <v>6</v>
      </c>
      <c r="D56" s="7">
        <v>4</v>
      </c>
      <c r="E56" s="7">
        <v>5</v>
      </c>
      <c r="F56" s="7">
        <v>5</v>
      </c>
    </row>
    <row r="57" spans="1:8" ht="18" x14ac:dyDescent="0.35">
      <c r="A57" s="1" t="s">
        <v>58</v>
      </c>
      <c r="B57" s="7">
        <v>3</v>
      </c>
      <c r="C57" s="7">
        <v>6</v>
      </c>
      <c r="D57" s="7">
        <v>4</v>
      </c>
      <c r="E57" s="7">
        <v>10</v>
      </c>
      <c r="F57" s="7">
        <v>6</v>
      </c>
    </row>
    <row r="61" spans="1:8" ht="18" x14ac:dyDescent="0.35">
      <c r="A61" s="1"/>
      <c r="B61" s="1" t="s">
        <v>0</v>
      </c>
      <c r="C61" s="1" t="s">
        <v>1</v>
      </c>
      <c r="D61" s="1" t="s">
        <v>2</v>
      </c>
      <c r="E61" s="1" t="s">
        <v>3</v>
      </c>
      <c r="F61" s="1" t="s">
        <v>4</v>
      </c>
      <c r="G61" s="10" t="s">
        <v>66</v>
      </c>
      <c r="H61" s="10" t="s">
        <v>67</v>
      </c>
    </row>
    <row r="62" spans="1:8" ht="18" x14ac:dyDescent="0.35">
      <c r="A62" s="6" t="s">
        <v>60</v>
      </c>
      <c r="B62" s="9">
        <f>AVERAGE(B4:B12)</f>
        <v>7.1111111111111107</v>
      </c>
      <c r="C62" s="9">
        <f t="shared" ref="C62:F62" si="0">AVERAGE(C4:C12)</f>
        <v>5.4444444444444446</v>
      </c>
      <c r="D62" s="9">
        <f t="shared" si="0"/>
        <v>8.4444444444444446</v>
      </c>
      <c r="E62" s="9">
        <f t="shared" si="0"/>
        <v>8.5555555555555554</v>
      </c>
      <c r="F62" s="9">
        <f t="shared" si="0"/>
        <v>7.8888888888888893</v>
      </c>
      <c r="G62" s="9">
        <f>SUM(B62:F62)</f>
        <v>37.444444444444443</v>
      </c>
      <c r="H62" s="9">
        <f>AVERAGE(B62:F62)</f>
        <v>7.4888888888888889</v>
      </c>
    </row>
    <row r="63" spans="1:8" ht="18" x14ac:dyDescent="0.35">
      <c r="A63" s="6" t="s">
        <v>61</v>
      </c>
      <c r="B63" s="9">
        <f>AVERAGE(B13:B21)</f>
        <v>2.7777777777777777</v>
      </c>
      <c r="C63" s="9">
        <f t="shared" ref="C63:F63" si="1">AVERAGE(C13:C21)</f>
        <v>7.8888888888888893</v>
      </c>
      <c r="D63" s="9">
        <f t="shared" si="1"/>
        <v>7.666666666666667</v>
      </c>
      <c r="E63" s="9">
        <f t="shared" si="1"/>
        <v>4.666666666666667</v>
      </c>
      <c r="F63" s="9">
        <f t="shared" si="1"/>
        <v>6.1111111111111107</v>
      </c>
      <c r="G63" s="9">
        <f t="shared" ref="G63:G67" si="2">SUM(B63:F63)</f>
        <v>29.111111111111114</v>
      </c>
      <c r="H63" s="9">
        <f t="shared" ref="H63:H67" si="3">AVERAGE(B63:F63)</f>
        <v>5.8222222222222229</v>
      </c>
    </row>
    <row r="64" spans="1:8" ht="18" x14ac:dyDescent="0.35">
      <c r="A64" s="6" t="s">
        <v>62</v>
      </c>
      <c r="B64" s="9">
        <f>AVERAGE(B22:B30)</f>
        <v>3.8888888888888888</v>
      </c>
      <c r="C64" s="9">
        <f t="shared" ref="C64:F64" si="4">AVERAGE(C22:C30)</f>
        <v>7.2222222222222223</v>
      </c>
      <c r="D64" s="9">
        <f t="shared" si="4"/>
        <v>7</v>
      </c>
      <c r="E64" s="9">
        <f t="shared" si="4"/>
        <v>7.4444444444444446</v>
      </c>
      <c r="F64" s="9">
        <f t="shared" si="4"/>
        <v>6.666666666666667</v>
      </c>
      <c r="G64" s="9">
        <f t="shared" si="2"/>
        <v>32.222222222222221</v>
      </c>
      <c r="H64" s="9">
        <f t="shared" si="3"/>
        <v>6.4444444444444446</v>
      </c>
    </row>
    <row r="65" spans="1:8" ht="18" x14ac:dyDescent="0.35">
      <c r="A65" s="6" t="s">
        <v>63</v>
      </c>
      <c r="B65" s="9">
        <f>AVERAGE(B31:B39)</f>
        <v>4.4444444444444446</v>
      </c>
      <c r="C65" s="9">
        <f t="shared" ref="C65:F65" si="5">AVERAGE(C31:C39)</f>
        <v>3.8888888888888888</v>
      </c>
      <c r="D65" s="9">
        <f t="shared" si="5"/>
        <v>3.3333333333333335</v>
      </c>
      <c r="E65" s="9">
        <f t="shared" si="5"/>
        <v>2.5555555555555554</v>
      </c>
      <c r="F65" s="9">
        <f t="shared" si="5"/>
        <v>4.8888888888888893</v>
      </c>
      <c r="G65" s="9">
        <f t="shared" si="2"/>
        <v>19.111111111111114</v>
      </c>
      <c r="H65" s="9">
        <f t="shared" si="3"/>
        <v>3.8222222222222229</v>
      </c>
    </row>
    <row r="66" spans="1:8" ht="18" x14ac:dyDescent="0.35">
      <c r="A66" s="6" t="s">
        <v>64</v>
      </c>
      <c r="B66" s="9">
        <f>AVERAGE(B40:B48)</f>
        <v>4</v>
      </c>
      <c r="C66" s="9">
        <f t="shared" ref="C66:F66" si="6">AVERAGE(C40:C48)</f>
        <v>8.4444444444444446</v>
      </c>
      <c r="D66" s="9">
        <f t="shared" si="6"/>
        <v>6.8888888888888893</v>
      </c>
      <c r="E66" s="9">
        <f t="shared" si="6"/>
        <v>2.4444444444444446</v>
      </c>
      <c r="F66" s="9">
        <f t="shared" si="6"/>
        <v>2.6666666666666665</v>
      </c>
      <c r="G66" s="9">
        <f t="shared" si="2"/>
        <v>24.444444444444446</v>
      </c>
      <c r="H66" s="9">
        <f t="shared" si="3"/>
        <v>4.8888888888888893</v>
      </c>
    </row>
    <row r="67" spans="1:8" ht="18" x14ac:dyDescent="0.35">
      <c r="A67" s="6" t="s">
        <v>65</v>
      </c>
      <c r="B67" s="9">
        <f>AVERAGE(B49:B57)</f>
        <v>4</v>
      </c>
      <c r="C67" s="9">
        <f t="shared" ref="C67:F67" si="7">AVERAGE(C49:C57)</f>
        <v>5.333333333333333</v>
      </c>
      <c r="D67" s="9">
        <f t="shared" si="7"/>
        <v>6.4444444444444446</v>
      </c>
      <c r="E67" s="9">
        <f t="shared" si="7"/>
        <v>6.333333333333333</v>
      </c>
      <c r="F67" s="9">
        <f t="shared" si="7"/>
        <v>6.5555555555555554</v>
      </c>
      <c r="G67" s="9">
        <f t="shared" si="2"/>
        <v>28.666666666666664</v>
      </c>
      <c r="H67" s="9">
        <f t="shared" si="3"/>
        <v>5.7333333333333325</v>
      </c>
    </row>
    <row r="68" spans="1:8" x14ac:dyDescent="0.3">
      <c r="B68" s="9">
        <f>SUM(B62:B67)</f>
        <v>26.222222222222221</v>
      </c>
      <c r="C68" s="9">
        <f t="shared" ref="C68:G68" si="8">SUM(C62:C67)</f>
        <v>38.222222222222229</v>
      </c>
      <c r="D68" s="9">
        <f t="shared" si="8"/>
        <v>39.777777777777771</v>
      </c>
      <c r="E68" s="9">
        <f t="shared" si="8"/>
        <v>31.999999999999996</v>
      </c>
      <c r="F68" s="9">
        <f t="shared" si="8"/>
        <v>34.777777777777779</v>
      </c>
      <c r="G68" s="9">
        <f t="shared" si="8"/>
        <v>171</v>
      </c>
      <c r="H68" s="11">
        <f>AVERAGE(B62:F67)</f>
        <v>5.7000000000000011</v>
      </c>
    </row>
    <row r="71" spans="1:8" x14ac:dyDescent="0.3">
      <c r="A71" s="14" t="s">
        <v>68</v>
      </c>
      <c r="B71" s="14"/>
      <c r="C71" s="14"/>
      <c r="D71" s="15"/>
      <c r="E71" s="15"/>
      <c r="F71" s="15"/>
      <c r="G71" s="15"/>
      <c r="H71" s="15"/>
    </row>
    <row r="72" spans="1:8" x14ac:dyDescent="0.3">
      <c r="A72" s="17" t="s">
        <v>69</v>
      </c>
      <c r="B72" s="15"/>
      <c r="C72" s="18"/>
      <c r="D72" s="15"/>
      <c r="E72" s="15"/>
      <c r="F72" s="15"/>
      <c r="G72" s="19">
        <f>SUMSQ(G68)/COUNT(B62:F67)</f>
        <v>974.7</v>
      </c>
    </row>
    <row r="73" spans="1:8" x14ac:dyDescent="0.3">
      <c r="A73" s="17" t="s">
        <v>70</v>
      </c>
      <c r="B73" s="15"/>
      <c r="C73" s="15"/>
      <c r="D73" s="15"/>
      <c r="E73" s="15"/>
      <c r="F73" s="15"/>
      <c r="G73" s="19">
        <f>SUMSQ(B62:F67)-G72</f>
        <v>109.58395061728379</v>
      </c>
    </row>
    <row r="74" spans="1:8" x14ac:dyDescent="0.3">
      <c r="A74" s="17" t="s">
        <v>71</v>
      </c>
      <c r="B74" s="15"/>
      <c r="C74" s="15"/>
      <c r="D74" s="15"/>
      <c r="E74" s="18"/>
      <c r="F74" s="15"/>
      <c r="G74" s="19">
        <f>SUMSQ(B68:F68)/COUNT(B62:B67)-(G72)</f>
        <v>19.351440329218121</v>
      </c>
    </row>
    <row r="75" spans="1:8" x14ac:dyDescent="0.3">
      <c r="A75" s="17" t="s">
        <v>72</v>
      </c>
      <c r="B75" s="15"/>
      <c r="C75" s="15"/>
      <c r="D75" s="15"/>
      <c r="E75" s="18"/>
      <c r="F75" s="15"/>
      <c r="G75" s="19">
        <f>SUMSQ(G62:G67)/COUNT(B62:F62)-G72</f>
        <v>39.771604938271594</v>
      </c>
    </row>
    <row r="76" spans="1:8" x14ac:dyDescent="0.3">
      <c r="A76" s="17"/>
      <c r="B76" s="15"/>
      <c r="C76" s="15"/>
      <c r="D76" s="15"/>
      <c r="E76" s="15"/>
      <c r="F76" s="15"/>
      <c r="G76" s="20"/>
    </row>
    <row r="77" spans="1:8" x14ac:dyDescent="0.3">
      <c r="A77" s="17" t="s">
        <v>73</v>
      </c>
      <c r="B77" s="15"/>
      <c r="C77" s="15"/>
      <c r="D77" s="15"/>
      <c r="E77" s="15"/>
      <c r="F77" s="15"/>
      <c r="G77" s="19">
        <f>G73-G75-G74</f>
        <v>50.460905349794075</v>
      </c>
    </row>
    <row r="78" spans="1:8" x14ac:dyDescent="0.3">
      <c r="A78" s="15"/>
      <c r="B78" s="15"/>
      <c r="C78" s="15"/>
      <c r="D78" s="15"/>
      <c r="E78" s="15"/>
      <c r="F78" s="15"/>
      <c r="G78" s="15"/>
      <c r="H78" s="15"/>
    </row>
    <row r="79" spans="1:8" x14ac:dyDescent="0.3">
      <c r="A79" s="15"/>
      <c r="B79" s="21"/>
      <c r="C79" s="15"/>
      <c r="D79" s="15"/>
      <c r="E79" s="15"/>
      <c r="F79" s="15"/>
      <c r="G79" s="15"/>
    </row>
    <row r="80" spans="1:8" x14ac:dyDescent="0.3">
      <c r="A80" s="22" t="s">
        <v>74</v>
      </c>
      <c r="B80" s="15"/>
      <c r="C80" s="15"/>
      <c r="D80" s="15"/>
      <c r="E80" s="15"/>
      <c r="F80" s="15"/>
      <c r="G80" s="15"/>
      <c r="H80" s="15"/>
    </row>
    <row r="81" spans="1:8" x14ac:dyDescent="0.3">
      <c r="A81" s="23" t="s">
        <v>75</v>
      </c>
      <c r="B81" s="23" t="s">
        <v>76</v>
      </c>
      <c r="C81" s="23" t="s">
        <v>77</v>
      </c>
      <c r="D81" s="23" t="s">
        <v>78</v>
      </c>
      <c r="E81" s="24" t="s">
        <v>79</v>
      </c>
      <c r="F81" s="24">
        <v>0.05</v>
      </c>
      <c r="G81" s="24">
        <v>0.01</v>
      </c>
      <c r="H81" s="24" t="s">
        <v>80</v>
      </c>
    </row>
    <row r="82" spans="1:8" x14ac:dyDescent="0.3">
      <c r="A82" s="25" t="s">
        <v>81</v>
      </c>
      <c r="B82" s="26">
        <f>COUNT(B67:F67)-1</f>
        <v>4</v>
      </c>
      <c r="C82" s="26">
        <f>G74</f>
        <v>19.351440329218121</v>
      </c>
      <c r="D82" s="26">
        <f>C82/B82</f>
        <v>4.8378600823045304</v>
      </c>
      <c r="E82" s="26">
        <f>D82/D84</f>
        <v>1.9174686021856215</v>
      </c>
      <c r="F82" s="16" t="e">
        <f>FINV(0.05,#REF!,#REF!)</f>
        <v>#REF!</v>
      </c>
      <c r="G82" s="16" t="e">
        <f>FINV(0.05,#REF!,#REF!)</f>
        <v>#REF!</v>
      </c>
      <c r="H82" s="15" t="e">
        <f>IF(E82&gt;G82,"**",IF(E82&gt;F82,"*","ns"))</f>
        <v>#REF!</v>
      </c>
    </row>
    <row r="83" spans="1:8" x14ac:dyDescent="0.3">
      <c r="A83" s="16" t="s">
        <v>82</v>
      </c>
      <c r="B83" s="26">
        <f>COUNT(F62:F67)-1</f>
        <v>5</v>
      </c>
      <c r="C83" s="26">
        <f>G75</f>
        <v>39.771604938271594</v>
      </c>
      <c r="D83" s="26">
        <f>C83/B83</f>
        <v>7.9543209876543184</v>
      </c>
      <c r="E83" s="26">
        <f>D83/D84</f>
        <v>3.152666775403695</v>
      </c>
      <c r="F83" s="16" t="e">
        <f>FINV(0.05,B83,#REF!)</f>
        <v>#REF!</v>
      </c>
      <c r="G83" s="16" t="e">
        <f>FINV(0.05,#REF!,#REF!)</f>
        <v>#REF!</v>
      </c>
      <c r="H83" s="15" t="e">
        <f>IF(E83&gt;G83,"**",IF(E83&gt;F83,"*","ns"))</f>
        <v>#REF!</v>
      </c>
    </row>
    <row r="84" spans="1:8" x14ac:dyDescent="0.3">
      <c r="A84" s="27" t="s">
        <v>83</v>
      </c>
      <c r="B84" s="16">
        <f>B85-B82-B83</f>
        <v>20</v>
      </c>
      <c r="C84" s="26">
        <f>G77</f>
        <v>50.460905349794075</v>
      </c>
      <c r="D84" s="26">
        <f>C84/B84</f>
        <v>2.5230452674897039</v>
      </c>
      <c r="E84" s="28"/>
      <c r="F84" s="29"/>
      <c r="G84" s="29"/>
      <c r="H84" s="29"/>
    </row>
    <row r="85" spans="1:8" x14ac:dyDescent="0.3">
      <c r="A85" s="23" t="s">
        <v>84</v>
      </c>
      <c r="B85" s="35">
        <f>COUNT(B62:F67)-1</f>
        <v>29</v>
      </c>
      <c r="C85" s="30">
        <f>SUMSQ(B62:F67)-G72</f>
        <v>109.58395061728379</v>
      </c>
      <c r="D85" s="31"/>
      <c r="E85" s="31"/>
      <c r="F85" s="31"/>
      <c r="G85" s="31"/>
      <c r="H85" s="31"/>
    </row>
    <row r="86" spans="1:8" x14ac:dyDescent="0.3">
      <c r="A86" s="32" t="s">
        <v>85</v>
      </c>
      <c r="B86" s="26">
        <f>SQRT(D84)/G68</f>
        <v>9.2889454160283956E-3</v>
      </c>
      <c r="C86" s="33" t="s">
        <v>86</v>
      </c>
      <c r="D86" s="34">
        <f>B86*100%</f>
        <v>9.2889454160283956E-3</v>
      </c>
      <c r="E86" s="15"/>
      <c r="F86" s="15"/>
      <c r="G86" s="15"/>
      <c r="H86" s="15"/>
    </row>
    <row r="87" spans="1:8" x14ac:dyDescent="0.3">
      <c r="A87" s="33" t="s">
        <v>87</v>
      </c>
      <c r="B87" s="26">
        <f>SQRT(D84)/COUNT(B67:F67)</f>
        <v>0.31768193322817112</v>
      </c>
      <c r="C87" s="33"/>
      <c r="D87" s="33"/>
      <c r="E87" s="15"/>
      <c r="F87" s="15"/>
      <c r="G87" s="15"/>
      <c r="H87" s="15"/>
    </row>
    <row r="89" spans="1:8" x14ac:dyDescent="0.3">
      <c r="A89" s="38"/>
      <c r="B89" s="54" t="s">
        <v>93</v>
      </c>
      <c r="C89" s="54"/>
      <c r="D89" s="54"/>
      <c r="E89" s="43">
        <v>2.73</v>
      </c>
    </row>
    <row r="90" spans="1:8" x14ac:dyDescent="0.3">
      <c r="A90" t="s">
        <v>88</v>
      </c>
      <c r="B90" s="55" t="s">
        <v>92</v>
      </c>
      <c r="C90" s="55"/>
      <c r="D90" s="55"/>
      <c r="E90" s="43">
        <f>SQRT(2*D84/COUNT(B67:F67))</f>
        <v>1.0045984804865482</v>
      </c>
    </row>
    <row r="91" spans="1:8" x14ac:dyDescent="0.3">
      <c r="A91" s="39" t="s">
        <v>82</v>
      </c>
      <c r="B91" s="39" t="s">
        <v>67</v>
      </c>
      <c r="C91" s="39" t="s">
        <v>89</v>
      </c>
      <c r="D91" s="39" t="s">
        <v>90</v>
      </c>
      <c r="E91" s="39" t="s">
        <v>91</v>
      </c>
      <c r="F91" s="51" t="s">
        <v>99</v>
      </c>
    </row>
    <row r="92" spans="1:8" x14ac:dyDescent="0.3">
      <c r="A92" s="40" t="str">
        <f t="shared" ref="A92:A97" si="9">A62</f>
        <v>H1</v>
      </c>
      <c r="B92" s="41">
        <f t="shared" ref="B92:B97" si="10">H62</f>
        <v>7.4888888888888889</v>
      </c>
      <c r="C92" s="42"/>
      <c r="D92" s="41">
        <f>E90*E89</f>
        <v>2.7425538517282764</v>
      </c>
      <c r="E92" s="42"/>
      <c r="F92" t="s">
        <v>96</v>
      </c>
    </row>
    <row r="93" spans="1:8" x14ac:dyDescent="0.3">
      <c r="A93" s="40" t="str">
        <f t="shared" si="9"/>
        <v>H2</v>
      </c>
      <c r="B93" s="41">
        <f t="shared" si="10"/>
        <v>5.8222222222222229</v>
      </c>
      <c r="C93" s="41">
        <f>ABS(B93-B92)</f>
        <v>1.6666666666666661</v>
      </c>
      <c r="D93" s="41">
        <f>E90*E89</f>
        <v>2.7425538517282764</v>
      </c>
      <c r="E93" s="42" t="str">
        <f>IF(C93&gt;D93,"*","ns")</f>
        <v>ns</v>
      </c>
      <c r="F93" t="s">
        <v>97</v>
      </c>
    </row>
    <row r="94" spans="1:8" x14ac:dyDescent="0.3">
      <c r="A94" s="40" t="str">
        <f t="shared" si="9"/>
        <v>H3</v>
      </c>
      <c r="B94" s="41">
        <f t="shared" si="10"/>
        <v>6.4444444444444446</v>
      </c>
      <c r="C94" s="41">
        <f t="shared" ref="C94:C97" si="11">ABS(B94-B93)</f>
        <v>0.62222222222222179</v>
      </c>
      <c r="D94" s="41">
        <f>E90*E89</f>
        <v>2.7425538517282764</v>
      </c>
      <c r="E94" s="42" t="str">
        <f t="shared" ref="E94:E97" si="12">IF(C94&gt;D94,"*","ns")</f>
        <v>ns</v>
      </c>
      <c r="F94" t="s">
        <v>97</v>
      </c>
    </row>
    <row r="95" spans="1:8" x14ac:dyDescent="0.3">
      <c r="A95" s="40" t="str">
        <f t="shared" si="9"/>
        <v>H4</v>
      </c>
      <c r="B95" s="41">
        <f t="shared" si="10"/>
        <v>3.8222222222222229</v>
      </c>
      <c r="C95" s="41">
        <f t="shared" si="11"/>
        <v>2.6222222222222218</v>
      </c>
      <c r="D95" s="41">
        <f>E90*E89</f>
        <v>2.7425538517282764</v>
      </c>
      <c r="E95" s="42" t="str">
        <f t="shared" si="12"/>
        <v>ns</v>
      </c>
      <c r="F95" t="s">
        <v>98</v>
      </c>
    </row>
    <row r="96" spans="1:8" x14ac:dyDescent="0.3">
      <c r="A96" s="40" t="str">
        <f t="shared" si="9"/>
        <v>H5</v>
      </c>
      <c r="B96" s="41">
        <f t="shared" si="10"/>
        <v>4.8888888888888893</v>
      </c>
      <c r="C96" s="41">
        <f t="shared" si="11"/>
        <v>1.0666666666666664</v>
      </c>
      <c r="D96" s="41">
        <f>E90*E89</f>
        <v>2.7425538517282764</v>
      </c>
      <c r="E96" s="42" t="str">
        <f t="shared" si="12"/>
        <v>ns</v>
      </c>
      <c r="F96" t="s">
        <v>97</v>
      </c>
    </row>
    <row r="97" spans="1:9" x14ac:dyDescent="0.3">
      <c r="A97" s="40" t="str">
        <f t="shared" si="9"/>
        <v>H6</v>
      </c>
      <c r="B97" s="41">
        <f t="shared" si="10"/>
        <v>5.7333333333333325</v>
      </c>
      <c r="C97" s="41">
        <f t="shared" si="11"/>
        <v>0.84444444444444322</v>
      </c>
      <c r="D97" s="41">
        <f>E90*E89</f>
        <v>2.7425538517282764</v>
      </c>
      <c r="E97" s="42" t="str">
        <f t="shared" si="12"/>
        <v>ns</v>
      </c>
      <c r="F97" t="s">
        <v>97</v>
      </c>
    </row>
    <row r="101" spans="1:9" x14ac:dyDescent="0.3">
      <c r="A101" s="44" t="s">
        <v>95</v>
      </c>
      <c r="B101" s="44">
        <f>SQRT(D84/COUNT(B67:F67))</f>
        <v>0.71035839792173983</v>
      </c>
      <c r="C101">
        <v>2.95</v>
      </c>
      <c r="D101">
        <v>3.1</v>
      </c>
      <c r="E101">
        <v>3.18</v>
      </c>
      <c r="F101">
        <v>3.25</v>
      </c>
      <c r="G101">
        <v>3.3</v>
      </c>
      <c r="H101">
        <v>3.34</v>
      </c>
    </row>
    <row r="102" spans="1:9" x14ac:dyDescent="0.3">
      <c r="C102" s="9">
        <v>4.5777777777777775</v>
      </c>
      <c r="D102" s="9">
        <v>3.6444444444444444</v>
      </c>
      <c r="E102" s="9">
        <v>3.5111111111111115</v>
      </c>
      <c r="F102" s="9">
        <v>3.3555555555555556</v>
      </c>
      <c r="G102" s="9">
        <v>2.5111111111111115</v>
      </c>
      <c r="H102" s="9">
        <v>2.0444444444444443</v>
      </c>
    </row>
    <row r="103" spans="1:9" x14ac:dyDescent="0.3">
      <c r="A103" t="s">
        <v>60</v>
      </c>
      <c r="B103" s="9">
        <v>4.5777777777777775</v>
      </c>
      <c r="C103" s="48">
        <f>C102-B103</f>
        <v>0</v>
      </c>
      <c r="D103" s="53"/>
      <c r="E103" s="8"/>
      <c r="F103" s="8"/>
      <c r="G103" s="8"/>
      <c r="H103" s="8"/>
      <c r="I103" t="s">
        <v>96</v>
      </c>
    </row>
    <row r="104" spans="1:9" x14ac:dyDescent="0.3">
      <c r="A104" t="s">
        <v>65</v>
      </c>
      <c r="B104" s="9">
        <v>3.6444444444444444</v>
      </c>
      <c r="C104" s="49">
        <f>C102-B104</f>
        <v>0.93333333333333313</v>
      </c>
      <c r="D104" s="48">
        <f>D102-B104</f>
        <v>0</v>
      </c>
      <c r="E104" s="8"/>
      <c r="F104" s="8"/>
      <c r="G104" s="8"/>
      <c r="H104" s="8"/>
      <c r="I104" t="s">
        <v>97</v>
      </c>
    </row>
    <row r="105" spans="1:9" x14ac:dyDescent="0.3">
      <c r="A105" t="s">
        <v>61</v>
      </c>
      <c r="B105" s="9">
        <v>3.5111111111111115</v>
      </c>
      <c r="C105" s="48">
        <f>C102-B105</f>
        <v>1.066666666666666</v>
      </c>
      <c r="D105" s="49">
        <f>D102-B105</f>
        <v>0.13333333333333286</v>
      </c>
      <c r="E105" s="8">
        <f>E102-B105</f>
        <v>0</v>
      </c>
      <c r="F105" s="8"/>
      <c r="G105" s="8"/>
      <c r="H105" s="8"/>
      <c r="I105" t="s">
        <v>97</v>
      </c>
    </row>
    <row r="106" spans="1:9" x14ac:dyDescent="0.3">
      <c r="A106" t="s">
        <v>62</v>
      </c>
      <c r="B106" s="9">
        <v>3.3555555555555556</v>
      </c>
      <c r="C106" s="50">
        <f>C102-B106</f>
        <v>1.2222222222222219</v>
      </c>
      <c r="D106" s="48">
        <f>D102-B106</f>
        <v>0.28888888888888875</v>
      </c>
      <c r="E106" s="45">
        <f>E102-B106</f>
        <v>0.15555555555555589</v>
      </c>
      <c r="F106" s="8">
        <f>F102-B106</f>
        <v>0</v>
      </c>
      <c r="G106" s="8"/>
      <c r="H106" s="8"/>
      <c r="I106" t="s">
        <v>97</v>
      </c>
    </row>
    <row r="107" spans="1:9" x14ac:dyDescent="0.3">
      <c r="A107" t="s">
        <v>64</v>
      </c>
      <c r="B107" s="9">
        <v>2.5111111111111115</v>
      </c>
      <c r="C107" s="48">
        <f>C102-B107</f>
        <v>2.066666666666666</v>
      </c>
      <c r="D107" s="50">
        <f>D102-B107</f>
        <v>1.1333333333333329</v>
      </c>
      <c r="E107" s="8">
        <f>E102-B107</f>
        <v>1</v>
      </c>
      <c r="F107" s="45">
        <f>F102-B107</f>
        <v>0.84444444444444411</v>
      </c>
      <c r="G107" s="8">
        <f>G102-B107</f>
        <v>0</v>
      </c>
      <c r="H107" s="8"/>
      <c r="I107" t="s">
        <v>97</v>
      </c>
    </row>
    <row r="108" spans="1:9" x14ac:dyDescent="0.3">
      <c r="A108" t="s">
        <v>63</v>
      </c>
      <c r="B108" s="9">
        <v>2.0444444444444443</v>
      </c>
      <c r="C108" s="47">
        <f>C102-B108</f>
        <v>2.5333333333333332</v>
      </c>
      <c r="D108" s="48">
        <f>D102-B108</f>
        <v>1.6</v>
      </c>
      <c r="E108" s="46">
        <f>E102-B108</f>
        <v>1.4666666666666672</v>
      </c>
      <c r="F108" s="8">
        <f>F102-B108</f>
        <v>1.3111111111111113</v>
      </c>
      <c r="G108" s="45">
        <f>G102-B108</f>
        <v>0.46666666666666723</v>
      </c>
      <c r="H108" s="8">
        <f>B108-H102</f>
        <v>0</v>
      </c>
      <c r="I108" t="s">
        <v>98</v>
      </c>
    </row>
    <row r="109" spans="1:9" x14ac:dyDescent="0.3">
      <c r="A109" s="44" t="s">
        <v>94</v>
      </c>
      <c r="B109" s="44"/>
      <c r="C109" s="44"/>
      <c r="D109" s="44">
        <f>B101*G101</f>
        <v>2.3441827131417412</v>
      </c>
      <c r="E109" s="44">
        <f>B101*F101</f>
        <v>2.3086647932456543</v>
      </c>
      <c r="F109" s="44">
        <f>B101*E101</f>
        <v>2.2589397053911329</v>
      </c>
      <c r="G109" s="44">
        <f>B101*D101</f>
        <v>2.2021110335573937</v>
      </c>
      <c r="H109" s="44">
        <f>B101*C101</f>
        <v>2.0955572738691326</v>
      </c>
    </row>
  </sheetData>
  <mergeCells count="2">
    <mergeCell ref="B89:D89"/>
    <mergeCell ref="B90:D90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156"/>
  <sheetViews>
    <sheetView zoomScale="40" zoomScaleNormal="40" workbookViewId="0">
      <selection activeCell="A2" sqref="A2"/>
    </sheetView>
  </sheetViews>
  <sheetFormatPr defaultRowHeight="14.4" x14ac:dyDescent="0.3"/>
  <cols>
    <col min="2" max="2" width="12.33203125" customWidth="1"/>
    <col min="3" max="3" width="13.109375" customWidth="1"/>
    <col min="4" max="4" width="12.44140625" customWidth="1"/>
    <col min="5" max="6" width="13.109375" customWidth="1"/>
    <col min="7" max="7" width="14" customWidth="1"/>
    <col min="9" max="9" width="10.6640625" bestFit="1" customWidth="1"/>
  </cols>
  <sheetData>
    <row r="1" spans="1:7" x14ac:dyDescent="0.3">
      <c r="A1" t="s">
        <v>104</v>
      </c>
    </row>
    <row r="3" spans="1:7" ht="18" x14ac:dyDescent="0.35">
      <c r="B3" s="1"/>
      <c r="C3" s="1" t="s">
        <v>0</v>
      </c>
      <c r="D3" s="1" t="s">
        <v>1</v>
      </c>
      <c r="E3" s="1" t="s">
        <v>2</v>
      </c>
      <c r="F3" s="1" t="s">
        <v>3</v>
      </c>
      <c r="G3" s="1" t="s">
        <v>4</v>
      </c>
    </row>
    <row r="4" spans="1:7" ht="18" x14ac:dyDescent="0.35">
      <c r="B4" s="4" t="s">
        <v>5</v>
      </c>
      <c r="C4" s="7">
        <v>7.2</v>
      </c>
      <c r="D4" s="7">
        <v>15</v>
      </c>
      <c r="E4" s="7">
        <v>7.4</v>
      </c>
      <c r="F4" s="7">
        <v>5.2</v>
      </c>
      <c r="G4" s="7">
        <v>4.3</v>
      </c>
    </row>
    <row r="5" spans="1:7" ht="18" x14ac:dyDescent="0.35">
      <c r="B5" s="4" t="s">
        <v>6</v>
      </c>
      <c r="C5" s="7">
        <v>10.4</v>
      </c>
      <c r="D5" s="7">
        <v>17</v>
      </c>
      <c r="E5" s="7">
        <v>8.1999999999999993</v>
      </c>
      <c r="F5" s="7">
        <v>5.5</v>
      </c>
      <c r="G5" s="7">
        <v>4.8</v>
      </c>
    </row>
    <row r="6" spans="1:7" ht="18" x14ac:dyDescent="0.35">
      <c r="B6" s="4" t="s">
        <v>7</v>
      </c>
      <c r="C6" s="7">
        <v>12.5</v>
      </c>
      <c r="D6" s="7">
        <v>9.3000000000000007</v>
      </c>
      <c r="E6" s="7">
        <v>7.1</v>
      </c>
      <c r="F6" s="7">
        <v>7.8</v>
      </c>
      <c r="G6" s="7">
        <v>3.2</v>
      </c>
    </row>
    <row r="7" spans="1:7" ht="18" x14ac:dyDescent="0.35">
      <c r="B7" s="4" t="s">
        <v>8</v>
      </c>
      <c r="C7" s="7">
        <v>13.7</v>
      </c>
      <c r="D7" s="7">
        <v>14.1</v>
      </c>
      <c r="E7" s="7">
        <v>6.7</v>
      </c>
      <c r="F7" s="7">
        <v>7.5</v>
      </c>
      <c r="G7" s="7">
        <v>5.3</v>
      </c>
    </row>
    <row r="8" spans="1:7" ht="18" x14ac:dyDescent="0.35">
      <c r="B8" s="4" t="s">
        <v>9</v>
      </c>
      <c r="C8" s="7">
        <v>15.5</v>
      </c>
      <c r="D8" s="7">
        <v>12.3</v>
      </c>
      <c r="E8" s="7">
        <v>9.3000000000000007</v>
      </c>
      <c r="F8" s="7">
        <v>14.8</v>
      </c>
      <c r="G8" s="7">
        <v>7</v>
      </c>
    </row>
    <row r="9" spans="1:7" ht="18" x14ac:dyDescent="0.35">
      <c r="B9" s="4" t="s">
        <v>10</v>
      </c>
      <c r="C9" s="7">
        <v>14.7</v>
      </c>
      <c r="D9" s="7">
        <v>21.1</v>
      </c>
      <c r="E9" s="7">
        <v>16</v>
      </c>
      <c r="F9" s="7">
        <v>13.7</v>
      </c>
      <c r="G9" s="7">
        <v>9</v>
      </c>
    </row>
    <row r="10" spans="1:7" ht="18" x14ac:dyDescent="0.35">
      <c r="B10" s="4" t="s">
        <v>11</v>
      </c>
      <c r="C10" s="7">
        <v>11.9</v>
      </c>
      <c r="D10" s="7">
        <v>13.2</v>
      </c>
      <c r="E10" s="7">
        <v>9.8000000000000007</v>
      </c>
      <c r="F10" s="7">
        <v>13.2</v>
      </c>
      <c r="G10" s="7">
        <v>13.2</v>
      </c>
    </row>
    <row r="11" spans="1:7" ht="18" x14ac:dyDescent="0.35">
      <c r="B11" s="4" t="s">
        <v>12</v>
      </c>
      <c r="C11" s="7">
        <v>15.3</v>
      </c>
      <c r="D11" s="7">
        <v>11.8</v>
      </c>
      <c r="E11" s="7">
        <v>10.199999999999999</v>
      </c>
      <c r="F11" s="7">
        <v>12.2</v>
      </c>
      <c r="G11" s="7">
        <v>14</v>
      </c>
    </row>
    <row r="12" spans="1:7" ht="18" x14ac:dyDescent="0.35">
      <c r="B12" s="4" t="s">
        <v>13</v>
      </c>
      <c r="C12" s="7">
        <v>13.4</v>
      </c>
      <c r="D12" s="7">
        <v>14.3</v>
      </c>
      <c r="E12" s="7">
        <v>10</v>
      </c>
      <c r="F12" s="7">
        <v>11.4</v>
      </c>
      <c r="G12" s="7">
        <v>15.2</v>
      </c>
    </row>
    <row r="13" spans="1:7" ht="18" x14ac:dyDescent="0.35">
      <c r="B13" s="1" t="s">
        <v>14</v>
      </c>
      <c r="C13" s="7">
        <v>11.5</v>
      </c>
      <c r="D13" s="7">
        <v>8</v>
      </c>
      <c r="E13" s="7">
        <v>11.2</v>
      </c>
      <c r="F13" s="7">
        <v>5.2</v>
      </c>
      <c r="G13" s="7">
        <v>9.5</v>
      </c>
    </row>
    <row r="14" spans="1:7" ht="18" x14ac:dyDescent="0.35">
      <c r="B14" s="1" t="s">
        <v>15</v>
      </c>
      <c r="C14" s="7">
        <v>13.5</v>
      </c>
      <c r="D14" s="7">
        <v>13.4</v>
      </c>
      <c r="E14" s="7">
        <v>8</v>
      </c>
      <c r="F14" s="7">
        <v>7.3</v>
      </c>
      <c r="G14" s="7">
        <v>8.1999999999999993</v>
      </c>
    </row>
    <row r="15" spans="1:7" ht="18" x14ac:dyDescent="0.35">
      <c r="B15" s="1" t="s">
        <v>16</v>
      </c>
      <c r="C15" s="7">
        <v>14.4</v>
      </c>
      <c r="D15" s="7">
        <v>15.4</v>
      </c>
      <c r="E15" s="7">
        <v>8.3000000000000007</v>
      </c>
      <c r="F15" s="7">
        <v>5.4</v>
      </c>
      <c r="G15" s="7">
        <v>4.9000000000000004</v>
      </c>
    </row>
    <row r="16" spans="1:7" ht="18" x14ac:dyDescent="0.35">
      <c r="B16" s="1" t="s">
        <v>17</v>
      </c>
      <c r="C16" s="7">
        <v>14</v>
      </c>
      <c r="D16" s="7">
        <v>9.8000000000000007</v>
      </c>
      <c r="E16" s="7">
        <v>7.8</v>
      </c>
      <c r="F16" s="7">
        <v>5.2</v>
      </c>
      <c r="G16" s="7">
        <v>9.6</v>
      </c>
    </row>
    <row r="17" spans="2:7" ht="18" x14ac:dyDescent="0.35">
      <c r="B17" s="1" t="s">
        <v>18</v>
      </c>
      <c r="C17" s="7">
        <v>14.5</v>
      </c>
      <c r="D17" s="7">
        <v>11.1</v>
      </c>
      <c r="E17" s="7">
        <v>9.1999999999999993</v>
      </c>
      <c r="F17" s="7">
        <v>9.6</v>
      </c>
      <c r="G17" s="7">
        <v>12</v>
      </c>
    </row>
    <row r="18" spans="2:7" ht="18" x14ac:dyDescent="0.35">
      <c r="B18" s="1" t="s">
        <v>19</v>
      </c>
      <c r="C18" s="7">
        <v>14</v>
      </c>
      <c r="D18" s="7">
        <v>15.2</v>
      </c>
      <c r="E18" s="7">
        <v>8.6999999999999993</v>
      </c>
      <c r="F18" s="7">
        <v>15.7</v>
      </c>
      <c r="G18" s="7">
        <v>5.2</v>
      </c>
    </row>
    <row r="19" spans="2:7" ht="18" x14ac:dyDescent="0.35">
      <c r="B19" s="1" t="s">
        <v>20</v>
      </c>
      <c r="C19" s="7">
        <v>14.7</v>
      </c>
      <c r="D19" s="7">
        <v>15</v>
      </c>
      <c r="E19" s="7">
        <v>8.4</v>
      </c>
      <c r="F19" s="7">
        <v>11.9</v>
      </c>
      <c r="G19" s="7">
        <v>14.8</v>
      </c>
    </row>
    <row r="20" spans="2:7" ht="18" x14ac:dyDescent="0.35">
      <c r="B20" s="1" t="s">
        <v>21</v>
      </c>
      <c r="C20" s="7">
        <v>14.8</v>
      </c>
      <c r="D20" s="7">
        <v>17.3</v>
      </c>
      <c r="E20" s="7">
        <v>12.5</v>
      </c>
      <c r="F20" s="7">
        <v>13.3</v>
      </c>
      <c r="G20" s="7">
        <v>8.9</v>
      </c>
    </row>
    <row r="21" spans="2:7" ht="18" x14ac:dyDescent="0.35">
      <c r="B21" s="1" t="s">
        <v>22</v>
      </c>
      <c r="C21" s="7">
        <v>14.6</v>
      </c>
      <c r="D21" s="7">
        <v>9.3000000000000007</v>
      </c>
      <c r="E21" s="7">
        <v>13.2</v>
      </c>
      <c r="F21" s="7">
        <v>9.6999999999999993</v>
      </c>
      <c r="G21" s="7">
        <v>9.6999999999999993</v>
      </c>
    </row>
    <row r="22" spans="2:7" ht="18" x14ac:dyDescent="0.35">
      <c r="B22" s="2" t="s">
        <v>23</v>
      </c>
      <c r="C22" s="7">
        <v>13</v>
      </c>
      <c r="D22" s="7">
        <v>14.8</v>
      </c>
      <c r="E22" s="7">
        <v>8.1999999999999993</v>
      </c>
      <c r="F22" s="7">
        <v>7.2</v>
      </c>
      <c r="G22" s="7">
        <v>6.6</v>
      </c>
    </row>
    <row r="23" spans="2:7" ht="18" x14ac:dyDescent="0.35">
      <c r="B23" s="2" t="s">
        <v>24</v>
      </c>
      <c r="C23" s="7">
        <v>10.4</v>
      </c>
      <c r="D23" s="7">
        <v>16.3</v>
      </c>
      <c r="E23" s="7">
        <v>13.8</v>
      </c>
      <c r="F23" s="7">
        <v>6.1</v>
      </c>
      <c r="G23" s="7">
        <v>8.1999999999999993</v>
      </c>
    </row>
    <row r="24" spans="2:7" ht="18" x14ac:dyDescent="0.35">
      <c r="B24" s="2" t="s">
        <v>25</v>
      </c>
      <c r="C24" s="7">
        <v>11.2</v>
      </c>
      <c r="D24" s="7">
        <v>8.6999999999999993</v>
      </c>
      <c r="E24" s="7">
        <v>9.3000000000000007</v>
      </c>
      <c r="F24" s="7">
        <v>8.3000000000000007</v>
      </c>
      <c r="G24" s="7">
        <v>8.9</v>
      </c>
    </row>
    <row r="25" spans="2:7" ht="18" x14ac:dyDescent="0.35">
      <c r="B25" s="2" t="s">
        <v>26</v>
      </c>
      <c r="C25" s="7">
        <v>13.3</v>
      </c>
      <c r="D25" s="7">
        <v>15.3</v>
      </c>
      <c r="E25" s="7">
        <v>6.8</v>
      </c>
      <c r="F25" s="7">
        <v>7.2</v>
      </c>
      <c r="G25" s="7">
        <v>10.199999999999999</v>
      </c>
    </row>
    <row r="26" spans="2:7" ht="18" x14ac:dyDescent="0.35">
      <c r="B26" s="2" t="s">
        <v>27</v>
      </c>
      <c r="C26" s="7">
        <v>11.2</v>
      </c>
      <c r="D26" s="7">
        <v>14.5</v>
      </c>
      <c r="E26" s="7">
        <v>9.3000000000000007</v>
      </c>
      <c r="F26" s="7">
        <v>8.6999999999999993</v>
      </c>
      <c r="G26" s="7">
        <v>10</v>
      </c>
    </row>
    <row r="27" spans="2:7" ht="18" x14ac:dyDescent="0.35">
      <c r="B27" s="2" t="s">
        <v>28</v>
      </c>
      <c r="C27" s="7">
        <v>14</v>
      </c>
      <c r="D27" s="7">
        <v>8.3000000000000007</v>
      </c>
      <c r="E27" s="7">
        <v>12.8</v>
      </c>
      <c r="F27" s="7">
        <v>7.9</v>
      </c>
      <c r="G27" s="7">
        <v>12.8</v>
      </c>
    </row>
    <row r="28" spans="2:7" ht="18" x14ac:dyDescent="0.35">
      <c r="B28" s="2" t="s">
        <v>29</v>
      </c>
      <c r="C28" s="7">
        <v>12.4</v>
      </c>
      <c r="D28" s="7">
        <v>14.2</v>
      </c>
      <c r="E28" s="7">
        <v>10.8</v>
      </c>
      <c r="F28" s="7">
        <v>7.1</v>
      </c>
      <c r="G28" s="7">
        <v>8.4</v>
      </c>
    </row>
    <row r="29" spans="2:7" ht="18" x14ac:dyDescent="0.35">
      <c r="B29" s="2" t="s">
        <v>30</v>
      </c>
      <c r="C29" s="7">
        <v>14</v>
      </c>
      <c r="D29" s="7">
        <v>12.4</v>
      </c>
      <c r="E29" s="7">
        <v>16.2</v>
      </c>
      <c r="F29" s="7">
        <v>9.1</v>
      </c>
      <c r="G29" s="7">
        <v>10.7</v>
      </c>
    </row>
    <row r="30" spans="2:7" ht="18" x14ac:dyDescent="0.35">
      <c r="B30" s="2" t="s">
        <v>31</v>
      </c>
      <c r="C30" s="7">
        <v>13</v>
      </c>
      <c r="D30" s="7">
        <v>13</v>
      </c>
      <c r="E30" s="7">
        <v>14</v>
      </c>
      <c r="F30" s="7">
        <v>8.1999999999999993</v>
      </c>
      <c r="G30" s="7">
        <v>15.2</v>
      </c>
    </row>
    <row r="31" spans="2:7" ht="18" x14ac:dyDescent="0.35">
      <c r="B31" s="1" t="s">
        <v>32</v>
      </c>
      <c r="C31" s="7">
        <v>15.2</v>
      </c>
      <c r="D31" s="7">
        <v>10.199999999999999</v>
      </c>
      <c r="E31" s="7">
        <v>6.3</v>
      </c>
      <c r="F31" s="7">
        <v>7.7</v>
      </c>
      <c r="G31" s="7">
        <v>7.1</v>
      </c>
    </row>
    <row r="32" spans="2:7" ht="18" x14ac:dyDescent="0.35">
      <c r="B32" s="1" t="s">
        <v>33</v>
      </c>
      <c r="C32" s="7">
        <v>16.2</v>
      </c>
      <c r="D32" s="7">
        <v>10</v>
      </c>
      <c r="E32" s="7">
        <v>10.8</v>
      </c>
      <c r="F32" s="7">
        <v>14.5</v>
      </c>
      <c r="G32" s="7">
        <v>9.8000000000000007</v>
      </c>
    </row>
    <row r="33" spans="2:7" ht="18" x14ac:dyDescent="0.35">
      <c r="B33" s="1" t="s">
        <v>34</v>
      </c>
      <c r="C33" s="7">
        <v>15</v>
      </c>
      <c r="D33" s="7">
        <v>7.2</v>
      </c>
      <c r="E33" s="7">
        <v>7.2</v>
      </c>
      <c r="F33" s="7">
        <v>13.2</v>
      </c>
      <c r="G33" s="7">
        <v>7.4</v>
      </c>
    </row>
    <row r="34" spans="2:7" ht="18" x14ac:dyDescent="0.35">
      <c r="B34" s="1" t="s">
        <v>35</v>
      </c>
      <c r="C34" s="7">
        <v>17.3</v>
      </c>
      <c r="D34" s="7">
        <v>15.3</v>
      </c>
      <c r="E34" s="7">
        <v>6.2</v>
      </c>
      <c r="F34" s="7">
        <v>13.4</v>
      </c>
      <c r="G34" s="7">
        <v>6.7</v>
      </c>
    </row>
    <row r="35" spans="2:7" ht="18" x14ac:dyDescent="0.35">
      <c r="B35" s="1" t="s">
        <v>36</v>
      </c>
      <c r="C35" s="7">
        <v>8.1999999999999993</v>
      </c>
      <c r="D35" s="7">
        <v>10</v>
      </c>
      <c r="E35" s="7">
        <v>11.2</v>
      </c>
      <c r="F35" s="7">
        <v>13.4</v>
      </c>
      <c r="G35" s="7">
        <v>11.3</v>
      </c>
    </row>
    <row r="36" spans="2:7" ht="18" x14ac:dyDescent="0.35">
      <c r="B36" s="1" t="s">
        <v>37</v>
      </c>
      <c r="C36" s="7">
        <v>8.8000000000000007</v>
      </c>
      <c r="D36" s="7">
        <v>18.2</v>
      </c>
      <c r="E36" s="7">
        <v>12.3</v>
      </c>
      <c r="F36" s="7">
        <v>11.2</v>
      </c>
      <c r="G36" s="7">
        <v>13.6</v>
      </c>
    </row>
    <row r="37" spans="2:7" ht="18" x14ac:dyDescent="0.35">
      <c r="B37" s="1" t="s">
        <v>38</v>
      </c>
      <c r="C37" s="7">
        <v>6.5</v>
      </c>
      <c r="D37" s="7">
        <v>10</v>
      </c>
      <c r="E37" s="7">
        <v>9.1999999999999993</v>
      </c>
      <c r="F37" s="7">
        <v>6.2</v>
      </c>
      <c r="G37" s="7">
        <v>9.6999999999999993</v>
      </c>
    </row>
    <row r="38" spans="2:7" ht="18" x14ac:dyDescent="0.35">
      <c r="B38" s="1" t="s">
        <v>39</v>
      </c>
      <c r="C38" s="7">
        <v>11.3</v>
      </c>
      <c r="D38" s="7">
        <v>7.9</v>
      </c>
      <c r="E38" s="7">
        <v>7.3</v>
      </c>
      <c r="F38" s="7">
        <v>11</v>
      </c>
      <c r="G38" s="7">
        <v>7.3</v>
      </c>
    </row>
    <row r="39" spans="2:7" ht="18" x14ac:dyDescent="0.35">
      <c r="B39" s="1" t="s">
        <v>40</v>
      </c>
      <c r="C39" s="7">
        <v>11</v>
      </c>
      <c r="D39" s="7">
        <v>8</v>
      </c>
      <c r="E39" s="7">
        <v>8.9</v>
      </c>
      <c r="F39" s="7">
        <v>12.2</v>
      </c>
      <c r="G39" s="7">
        <v>9.5</v>
      </c>
    </row>
    <row r="40" spans="2:7" ht="18" x14ac:dyDescent="0.35">
      <c r="B40" s="3" t="s">
        <v>41</v>
      </c>
      <c r="C40" s="7">
        <v>11.4</v>
      </c>
      <c r="D40" s="7">
        <v>9.1999999999999993</v>
      </c>
      <c r="E40" s="7">
        <v>6.7</v>
      </c>
      <c r="F40" s="7">
        <v>3.7</v>
      </c>
      <c r="G40" s="7">
        <v>8.5</v>
      </c>
    </row>
    <row r="41" spans="2:7" ht="18" x14ac:dyDescent="0.35">
      <c r="B41" s="3" t="s">
        <v>42</v>
      </c>
      <c r="C41" s="7">
        <v>9</v>
      </c>
      <c r="D41" s="7">
        <v>6.3</v>
      </c>
      <c r="E41" s="7">
        <v>6</v>
      </c>
      <c r="F41" s="7">
        <v>8.9</v>
      </c>
      <c r="G41" s="7">
        <v>4.5</v>
      </c>
    </row>
    <row r="42" spans="2:7" ht="18" x14ac:dyDescent="0.35">
      <c r="B42" s="3" t="s">
        <v>43</v>
      </c>
      <c r="C42" s="7">
        <v>8.9</v>
      </c>
      <c r="D42" s="7">
        <v>11.2</v>
      </c>
      <c r="E42" s="7">
        <v>6.5</v>
      </c>
      <c r="F42" s="7">
        <v>6.2</v>
      </c>
      <c r="G42" s="7">
        <v>3.7</v>
      </c>
    </row>
    <row r="43" spans="2:7" ht="18" x14ac:dyDescent="0.35">
      <c r="B43" s="3" t="s">
        <v>44</v>
      </c>
      <c r="C43" s="7">
        <v>8.8000000000000007</v>
      </c>
      <c r="D43" s="7">
        <v>8.6999999999999993</v>
      </c>
      <c r="E43" s="7">
        <v>6.2</v>
      </c>
      <c r="F43" s="7">
        <v>8.3000000000000007</v>
      </c>
      <c r="G43" s="7">
        <v>7.6</v>
      </c>
    </row>
    <row r="44" spans="2:7" ht="18" x14ac:dyDescent="0.35">
      <c r="B44" s="3" t="s">
        <v>45</v>
      </c>
      <c r="C44" s="7">
        <v>10.3</v>
      </c>
      <c r="D44" s="7">
        <v>5</v>
      </c>
      <c r="E44" s="7">
        <v>4.5</v>
      </c>
      <c r="F44" s="7">
        <v>12.2</v>
      </c>
      <c r="G44" s="7">
        <v>7.2</v>
      </c>
    </row>
    <row r="45" spans="2:7" ht="18" x14ac:dyDescent="0.35">
      <c r="B45" s="3" t="s">
        <v>46</v>
      </c>
      <c r="C45" s="7">
        <v>10</v>
      </c>
      <c r="D45" s="7">
        <v>12.4</v>
      </c>
      <c r="E45" s="7">
        <v>6.8</v>
      </c>
      <c r="F45" s="7">
        <v>8.1999999999999993</v>
      </c>
      <c r="G45" s="7">
        <v>6.3</v>
      </c>
    </row>
    <row r="46" spans="2:7" ht="18" x14ac:dyDescent="0.35">
      <c r="B46" s="3" t="s">
        <v>47</v>
      </c>
      <c r="C46" s="7">
        <v>8.1999999999999993</v>
      </c>
      <c r="D46" s="7">
        <v>12.1</v>
      </c>
      <c r="E46" s="7">
        <v>10.4</v>
      </c>
      <c r="F46" s="7">
        <v>14</v>
      </c>
      <c r="G46" s="7">
        <v>8.5</v>
      </c>
    </row>
    <row r="47" spans="2:7" ht="18" x14ac:dyDescent="0.35">
      <c r="B47" s="3" t="s">
        <v>48</v>
      </c>
      <c r="C47" s="7">
        <v>7.5</v>
      </c>
      <c r="D47" s="7">
        <v>14</v>
      </c>
      <c r="E47" s="7">
        <v>12.2</v>
      </c>
      <c r="F47" s="7">
        <v>4.4000000000000004</v>
      </c>
      <c r="G47" s="7">
        <v>18</v>
      </c>
    </row>
    <row r="48" spans="2:7" ht="18" x14ac:dyDescent="0.35">
      <c r="B48" s="3" t="s">
        <v>49</v>
      </c>
      <c r="C48" s="7">
        <v>11</v>
      </c>
      <c r="D48" s="7">
        <v>16.399999999999999</v>
      </c>
      <c r="E48" s="7">
        <v>14.3</v>
      </c>
      <c r="F48" s="7">
        <v>12.3</v>
      </c>
      <c r="G48" s="7">
        <v>8.6</v>
      </c>
    </row>
    <row r="49" spans="2:16" ht="18" x14ac:dyDescent="0.35">
      <c r="B49" s="1" t="s">
        <v>50</v>
      </c>
      <c r="C49" s="7">
        <v>11.4</v>
      </c>
      <c r="D49" s="7">
        <v>6.7</v>
      </c>
      <c r="E49" s="7">
        <v>3.6</v>
      </c>
      <c r="F49" s="7">
        <v>6.3</v>
      </c>
      <c r="G49" s="7">
        <v>8.3000000000000007</v>
      </c>
    </row>
    <row r="50" spans="2:16" ht="18" x14ac:dyDescent="0.35">
      <c r="B50" s="1" t="s">
        <v>51</v>
      </c>
      <c r="C50" s="7">
        <v>9.3000000000000007</v>
      </c>
      <c r="D50" s="7">
        <v>12</v>
      </c>
      <c r="E50" s="7">
        <v>10</v>
      </c>
      <c r="F50" s="7">
        <v>10.5</v>
      </c>
      <c r="G50" s="7">
        <v>7.3</v>
      </c>
    </row>
    <row r="51" spans="2:16" ht="18" x14ac:dyDescent="0.35">
      <c r="B51" s="1" t="s">
        <v>52</v>
      </c>
      <c r="C51" s="7">
        <v>7.5</v>
      </c>
      <c r="D51" s="7">
        <v>9</v>
      </c>
      <c r="E51" s="7">
        <v>11.4</v>
      </c>
      <c r="F51" s="7">
        <v>6.4</v>
      </c>
      <c r="G51" s="7">
        <v>4.4000000000000004</v>
      </c>
    </row>
    <row r="52" spans="2:16" ht="18" x14ac:dyDescent="0.35">
      <c r="B52" s="1" t="s">
        <v>53</v>
      </c>
      <c r="C52" s="7">
        <v>10.199999999999999</v>
      </c>
      <c r="D52" s="7">
        <v>8</v>
      </c>
      <c r="E52" s="7">
        <v>9.1999999999999993</v>
      </c>
      <c r="F52" s="7">
        <v>9.3000000000000007</v>
      </c>
      <c r="G52" s="7">
        <v>9.6999999999999993</v>
      </c>
    </row>
    <row r="53" spans="2:16" ht="18" x14ac:dyDescent="0.35">
      <c r="B53" s="1" t="s">
        <v>54</v>
      </c>
      <c r="C53" s="7">
        <v>16.3</v>
      </c>
      <c r="D53" s="7">
        <v>12.2</v>
      </c>
      <c r="E53" s="7">
        <v>12.3</v>
      </c>
      <c r="F53" s="7">
        <v>8.4</v>
      </c>
      <c r="G53" s="7">
        <v>11.4</v>
      </c>
    </row>
    <row r="54" spans="2:16" ht="18" x14ac:dyDescent="0.35">
      <c r="B54" s="1" t="s">
        <v>55</v>
      </c>
      <c r="C54" s="7">
        <v>10</v>
      </c>
      <c r="D54" s="7">
        <v>11</v>
      </c>
      <c r="E54" s="7">
        <v>12.4</v>
      </c>
      <c r="F54" s="7">
        <v>7.7</v>
      </c>
      <c r="G54" s="7">
        <v>10</v>
      </c>
    </row>
    <row r="55" spans="2:16" ht="18" x14ac:dyDescent="0.35">
      <c r="B55" s="1" t="s">
        <v>56</v>
      </c>
      <c r="C55" s="7">
        <v>9.5</v>
      </c>
      <c r="D55" s="7">
        <v>12.2</v>
      </c>
      <c r="E55" s="7">
        <v>14.4</v>
      </c>
      <c r="F55" s="7">
        <v>13.7</v>
      </c>
      <c r="G55" s="7">
        <v>8.9</v>
      </c>
    </row>
    <row r="56" spans="2:16" ht="18" x14ac:dyDescent="0.35">
      <c r="B56" s="1" t="s">
        <v>57</v>
      </c>
      <c r="C56" s="7">
        <v>15.2</v>
      </c>
      <c r="D56" s="7">
        <v>9.6999999999999993</v>
      </c>
      <c r="E56" s="7">
        <v>8.5</v>
      </c>
      <c r="F56" s="7">
        <v>10.8</v>
      </c>
      <c r="G56" s="7">
        <v>10.3</v>
      </c>
    </row>
    <row r="57" spans="2:16" ht="18" x14ac:dyDescent="0.35">
      <c r="B57" s="1" t="s">
        <v>58</v>
      </c>
      <c r="C57" s="7">
        <v>9.3000000000000007</v>
      </c>
      <c r="D57" s="7">
        <v>9.8000000000000007</v>
      </c>
      <c r="E57" s="7">
        <v>13.4</v>
      </c>
      <c r="F57" s="7">
        <v>11.8</v>
      </c>
      <c r="G57" s="7">
        <v>9.4</v>
      </c>
    </row>
    <row r="58" spans="2:16" ht="18" x14ac:dyDescent="0.35">
      <c r="D58" s="5"/>
      <c r="E58" s="6"/>
      <c r="F58" s="5"/>
    </row>
    <row r="59" spans="2:16" ht="18" x14ac:dyDescent="0.35">
      <c r="D59" s="5"/>
      <c r="E59" s="6"/>
      <c r="F59" s="5"/>
    </row>
    <row r="61" spans="2:16" ht="18" x14ac:dyDescent="0.35">
      <c r="B61" s="1"/>
      <c r="C61" s="1" t="s">
        <v>0</v>
      </c>
      <c r="D61" s="1" t="s">
        <v>1</v>
      </c>
      <c r="E61" s="1" t="s">
        <v>2</v>
      </c>
      <c r="F61" s="1" t="s">
        <v>3</v>
      </c>
      <c r="G61" s="1" t="s">
        <v>4</v>
      </c>
      <c r="H61" s="10" t="s">
        <v>66</v>
      </c>
      <c r="I61" s="10" t="s">
        <v>67</v>
      </c>
      <c r="J61" s="36"/>
      <c r="K61" s="36"/>
      <c r="L61" s="36"/>
      <c r="M61" s="36"/>
      <c r="N61" s="36"/>
      <c r="O61" s="36"/>
      <c r="P61" s="36"/>
    </row>
    <row r="62" spans="2:16" ht="18" x14ac:dyDescent="0.35">
      <c r="B62" s="6" t="s">
        <v>60</v>
      </c>
      <c r="C62" s="9">
        <f>AVERAGE(C4:C12)</f>
        <v>12.733333333333334</v>
      </c>
      <c r="D62" s="9">
        <f t="shared" ref="D62:G62" si="0">AVERAGE(D4:D12)</f>
        <v>14.233333333333336</v>
      </c>
      <c r="E62" s="9">
        <f t="shared" si="0"/>
        <v>9.4111111111111114</v>
      </c>
      <c r="F62" s="9">
        <f t="shared" si="0"/>
        <v>10.144444444444446</v>
      </c>
      <c r="G62" s="9">
        <f t="shared" si="0"/>
        <v>8.4444444444444446</v>
      </c>
      <c r="H62" s="9">
        <f>SUM(C62:G62)</f>
        <v>54.966666666666669</v>
      </c>
      <c r="I62" s="9">
        <f>AVERAGE(C62:G62)</f>
        <v>10.993333333333334</v>
      </c>
      <c r="J62" s="36"/>
      <c r="K62" s="37"/>
      <c r="L62" s="37"/>
      <c r="M62" s="37"/>
      <c r="N62" s="37"/>
      <c r="O62" s="37"/>
      <c r="P62" s="36"/>
    </row>
    <row r="63" spans="2:16" ht="18" x14ac:dyDescent="0.35">
      <c r="B63" s="6" t="s">
        <v>61</v>
      </c>
      <c r="C63" s="9">
        <f>AVERAGE(C13:C21)</f>
        <v>14</v>
      </c>
      <c r="D63" s="9">
        <f t="shared" ref="D63:G63" si="1">AVERAGE(D13:D21)</f>
        <v>12.722222222222221</v>
      </c>
      <c r="E63" s="9">
        <f t="shared" si="1"/>
        <v>9.6999999999999993</v>
      </c>
      <c r="F63" s="9">
        <f t="shared" si="1"/>
        <v>9.2555555555555546</v>
      </c>
      <c r="G63" s="9">
        <f t="shared" si="1"/>
        <v>9.2000000000000011</v>
      </c>
      <c r="H63" s="9">
        <f t="shared" ref="H63:H67" si="2">SUM(C63:G63)</f>
        <v>54.877777777777773</v>
      </c>
      <c r="I63" s="9">
        <f t="shared" ref="I63:I67" si="3">AVERAGE(C63:G63)</f>
        <v>10.975555555555555</v>
      </c>
      <c r="J63" s="36"/>
      <c r="K63" s="37"/>
      <c r="L63" s="37"/>
      <c r="M63" s="37"/>
      <c r="N63" s="37"/>
      <c r="O63" s="37"/>
      <c r="P63" s="36"/>
    </row>
    <row r="64" spans="2:16" ht="18" x14ac:dyDescent="0.35">
      <c r="B64" s="6" t="s">
        <v>62</v>
      </c>
      <c r="C64" s="9">
        <f>AVERAGE(C22:C30)</f>
        <v>12.5</v>
      </c>
      <c r="D64" s="9">
        <f t="shared" ref="D64:G64" si="4">AVERAGE(D22:D30)</f>
        <v>13.055555555555555</v>
      </c>
      <c r="E64" s="9">
        <f t="shared" si="4"/>
        <v>11.244444444444445</v>
      </c>
      <c r="F64" s="9">
        <f t="shared" si="4"/>
        <v>7.7555555555555555</v>
      </c>
      <c r="G64" s="9">
        <f t="shared" si="4"/>
        <v>10.111111111111112</v>
      </c>
      <c r="H64" s="9">
        <f t="shared" si="2"/>
        <v>54.666666666666671</v>
      </c>
      <c r="I64" s="9">
        <f t="shared" si="3"/>
        <v>10.933333333333334</v>
      </c>
      <c r="J64" s="36"/>
      <c r="K64" s="37"/>
      <c r="L64" s="37"/>
      <c r="M64" s="37"/>
      <c r="N64" s="37"/>
      <c r="O64" s="37"/>
      <c r="P64" s="36"/>
    </row>
    <row r="65" spans="2:16" ht="18" x14ac:dyDescent="0.35">
      <c r="B65" s="6" t="s">
        <v>63</v>
      </c>
      <c r="C65" s="9">
        <f>AVERAGE(C31:C39)</f>
        <v>12.166666666666666</v>
      </c>
      <c r="D65" s="9">
        <f t="shared" ref="D65:G65" si="5">AVERAGE(D31:D39)</f>
        <v>10.755555555555556</v>
      </c>
      <c r="E65" s="9">
        <f t="shared" si="5"/>
        <v>8.8222222222222229</v>
      </c>
      <c r="F65" s="9">
        <f t="shared" si="5"/>
        <v>11.422222222222222</v>
      </c>
      <c r="G65" s="9">
        <f t="shared" si="5"/>
        <v>9.155555555555555</v>
      </c>
      <c r="H65" s="9">
        <f t="shared" si="2"/>
        <v>52.322222222222223</v>
      </c>
      <c r="I65" s="9">
        <f t="shared" si="3"/>
        <v>10.464444444444444</v>
      </c>
      <c r="J65" s="36"/>
      <c r="K65" s="37"/>
      <c r="L65" s="37"/>
      <c r="M65" s="37"/>
      <c r="N65" s="37"/>
      <c r="O65" s="37"/>
      <c r="P65" s="36"/>
    </row>
    <row r="66" spans="2:16" ht="18" x14ac:dyDescent="0.35">
      <c r="B66" s="6" t="s">
        <v>64</v>
      </c>
      <c r="C66" s="9">
        <f>AVERAGE(C40:C48)</f>
        <v>9.4555555555555557</v>
      </c>
      <c r="D66" s="9">
        <f t="shared" ref="D66:G66" si="6">AVERAGE(D40:D48)</f>
        <v>10.588888888888887</v>
      </c>
      <c r="E66" s="9">
        <f t="shared" si="6"/>
        <v>8.1777777777777771</v>
      </c>
      <c r="F66" s="9">
        <f t="shared" si="6"/>
        <v>8.68888888888889</v>
      </c>
      <c r="G66" s="9">
        <f t="shared" si="6"/>
        <v>8.1</v>
      </c>
      <c r="H66" s="9">
        <f t="shared" si="2"/>
        <v>45.011111111111113</v>
      </c>
      <c r="I66" s="9">
        <f t="shared" si="3"/>
        <v>9.0022222222222226</v>
      </c>
      <c r="J66" s="36"/>
      <c r="K66" s="37"/>
      <c r="L66" s="37"/>
      <c r="M66" s="37"/>
      <c r="N66" s="37"/>
      <c r="O66" s="37"/>
      <c r="P66" s="36"/>
    </row>
    <row r="67" spans="2:16" ht="18" x14ac:dyDescent="0.35">
      <c r="B67" s="6" t="s">
        <v>65</v>
      </c>
      <c r="C67" s="9">
        <f>AVERAGE(C49:C57)</f>
        <v>10.966666666666667</v>
      </c>
      <c r="D67" s="9">
        <f t="shared" ref="D67:G67" si="7">AVERAGE(D49:D57)</f>
        <v>10.066666666666668</v>
      </c>
      <c r="E67" s="9">
        <f t="shared" si="7"/>
        <v>10.577777777777778</v>
      </c>
      <c r="F67" s="9">
        <f t="shared" si="7"/>
        <v>9.4333333333333318</v>
      </c>
      <c r="G67" s="9">
        <f t="shared" si="7"/>
        <v>8.8555555555555561</v>
      </c>
      <c r="H67" s="9">
        <f t="shared" si="2"/>
        <v>49.9</v>
      </c>
      <c r="I67" s="9">
        <f t="shared" si="3"/>
        <v>9.98</v>
      </c>
      <c r="J67" s="36"/>
      <c r="K67" s="37"/>
      <c r="L67" s="37"/>
      <c r="M67" s="37"/>
      <c r="N67" s="37"/>
      <c r="O67" s="37"/>
      <c r="P67" s="36"/>
    </row>
    <row r="68" spans="2:16" x14ac:dyDescent="0.3">
      <c r="C68" s="9">
        <f>SUM(C62:C67)</f>
        <v>71.822222222222223</v>
      </c>
      <c r="D68" s="9">
        <f t="shared" ref="D68:H68" si="8">SUM(D62:D67)</f>
        <v>71.422222222222217</v>
      </c>
      <c r="E68" s="9">
        <f t="shared" si="8"/>
        <v>57.93333333333333</v>
      </c>
      <c r="F68" s="9">
        <f t="shared" si="8"/>
        <v>56.699999999999996</v>
      </c>
      <c r="G68" s="9">
        <f t="shared" si="8"/>
        <v>53.866666666666667</v>
      </c>
      <c r="H68" s="9">
        <f t="shared" si="8"/>
        <v>311.74444444444441</v>
      </c>
      <c r="I68" s="11">
        <f>AVERAGE(C62:G67)</f>
        <v>10.391481481481481</v>
      </c>
      <c r="J68" s="36"/>
      <c r="K68" s="36"/>
      <c r="L68" s="36"/>
      <c r="M68" s="36"/>
      <c r="N68" s="36"/>
      <c r="O68" s="36"/>
      <c r="P68" s="36"/>
    </row>
    <row r="69" spans="2:16" x14ac:dyDescent="0.3">
      <c r="J69" s="36"/>
      <c r="K69" s="36"/>
      <c r="L69" s="36"/>
      <c r="M69" s="36"/>
      <c r="N69" s="36"/>
      <c r="O69" s="36"/>
      <c r="P69" s="36"/>
    </row>
    <row r="70" spans="2:16" x14ac:dyDescent="0.3">
      <c r="J70" s="36"/>
      <c r="K70" s="36"/>
      <c r="L70" s="36"/>
      <c r="M70" s="36"/>
      <c r="N70" s="36"/>
      <c r="O70" s="36"/>
      <c r="P70" s="36"/>
    </row>
    <row r="71" spans="2:16" x14ac:dyDescent="0.3">
      <c r="B71" s="14" t="s">
        <v>68</v>
      </c>
      <c r="C71" s="14"/>
      <c r="D71" s="14"/>
      <c r="E71" s="15"/>
      <c r="F71" s="15"/>
      <c r="G71" s="15"/>
      <c r="H71" s="15"/>
      <c r="I71" s="15"/>
      <c r="J71" s="16"/>
    </row>
    <row r="72" spans="2:16" x14ac:dyDescent="0.3">
      <c r="B72" s="17" t="s">
        <v>69</v>
      </c>
      <c r="C72" s="15"/>
      <c r="D72" s="18"/>
      <c r="E72" s="15"/>
      <c r="F72" s="15"/>
      <c r="G72" s="15"/>
      <c r="H72" s="15"/>
      <c r="I72" s="19">
        <f>SUMSQ(H68)/COUNT(C62:G67)</f>
        <v>3239.4866213991763</v>
      </c>
      <c r="J72" s="16"/>
    </row>
    <row r="73" spans="2:16" x14ac:dyDescent="0.3">
      <c r="B73" s="17" t="s">
        <v>70</v>
      </c>
      <c r="C73" s="15"/>
      <c r="D73" s="15"/>
      <c r="E73" s="15"/>
      <c r="F73" s="15"/>
      <c r="G73" s="15"/>
      <c r="H73" s="15"/>
      <c r="I73" s="19">
        <f>SUMSQ(C62:G67)-I72</f>
        <v>92.046094650207124</v>
      </c>
      <c r="J73" s="15"/>
    </row>
    <row r="74" spans="2:16" x14ac:dyDescent="0.3">
      <c r="B74" s="17" t="s">
        <v>71</v>
      </c>
      <c r="C74" s="15"/>
      <c r="D74" s="15"/>
      <c r="E74" s="15"/>
      <c r="F74" s="18"/>
      <c r="G74" s="15"/>
      <c r="H74" s="15"/>
      <c r="I74" s="19">
        <f>SUMSQ(C68:G68)/COUNT(C62:C67)-(I72)</f>
        <v>49.237432098765112</v>
      </c>
      <c r="J74" s="15"/>
    </row>
    <row r="75" spans="2:16" x14ac:dyDescent="0.3">
      <c r="B75" s="17" t="s">
        <v>72</v>
      </c>
      <c r="C75" s="15"/>
      <c r="D75" s="15"/>
      <c r="E75" s="15"/>
      <c r="F75" s="18"/>
      <c r="G75" s="15"/>
      <c r="H75" s="15"/>
      <c r="I75" s="19">
        <f>SUMSQ(H62:H67)/COUNT(C62:G62)-I72</f>
        <v>15.50826748971258</v>
      </c>
      <c r="J75" s="15"/>
    </row>
    <row r="76" spans="2:16" x14ac:dyDescent="0.3">
      <c r="B76" s="17"/>
      <c r="C76" s="15"/>
      <c r="D76" s="15"/>
      <c r="E76" s="15"/>
      <c r="F76" s="15"/>
      <c r="G76" s="15"/>
      <c r="H76" s="15"/>
      <c r="I76" s="20"/>
      <c r="J76" s="15"/>
    </row>
    <row r="77" spans="2:16" x14ac:dyDescent="0.3">
      <c r="B77" s="17" t="s">
        <v>73</v>
      </c>
      <c r="C77" s="15"/>
      <c r="D77" s="15"/>
      <c r="E77" s="15"/>
      <c r="F77" s="15"/>
      <c r="G77" s="15"/>
      <c r="H77" s="15"/>
      <c r="I77" s="19">
        <f>I73-I75-I74</f>
        <v>27.300395061729432</v>
      </c>
      <c r="J77" s="15"/>
    </row>
    <row r="78" spans="2:16" x14ac:dyDescent="0.3">
      <c r="B78" s="15"/>
      <c r="C78" s="15"/>
      <c r="D78" s="15"/>
      <c r="E78" s="15"/>
      <c r="F78" s="15"/>
      <c r="G78" s="15"/>
      <c r="H78" s="15"/>
      <c r="I78" s="15"/>
    </row>
    <row r="79" spans="2:16" x14ac:dyDescent="0.3">
      <c r="B79" s="15"/>
      <c r="C79" s="21"/>
      <c r="D79" s="15"/>
      <c r="E79" s="15"/>
      <c r="F79" s="15"/>
      <c r="G79" s="15"/>
      <c r="H79" s="15"/>
    </row>
    <row r="80" spans="2:16" x14ac:dyDescent="0.3">
      <c r="B80" s="22" t="s">
        <v>74</v>
      </c>
      <c r="C80" s="15"/>
      <c r="D80" s="15"/>
      <c r="E80" s="15"/>
      <c r="F80" s="15"/>
      <c r="G80" s="15"/>
      <c r="H80" s="15"/>
      <c r="I80" s="15"/>
    </row>
    <row r="81" spans="2:9" x14ac:dyDescent="0.3">
      <c r="B81" s="23" t="s">
        <v>75</v>
      </c>
      <c r="C81" s="23" t="s">
        <v>76</v>
      </c>
      <c r="D81" s="23" t="s">
        <v>77</v>
      </c>
      <c r="E81" s="23" t="s">
        <v>78</v>
      </c>
      <c r="F81" s="24" t="s">
        <v>79</v>
      </c>
      <c r="G81" s="24">
        <v>0.05</v>
      </c>
      <c r="H81" s="24">
        <v>0.01</v>
      </c>
      <c r="I81" s="24" t="s">
        <v>80</v>
      </c>
    </row>
    <row r="82" spans="2:9" x14ac:dyDescent="0.3">
      <c r="B82" s="25" t="s">
        <v>81</v>
      </c>
      <c r="C82" s="26">
        <f>COUNT(C67:G67)-1</f>
        <v>4</v>
      </c>
      <c r="D82" s="26">
        <f>I74</f>
        <v>49.237432098765112</v>
      </c>
      <c r="E82" s="26">
        <f>D82/C82</f>
        <v>12.309358024691278</v>
      </c>
      <c r="F82" s="26">
        <f>E82/E84</f>
        <v>9.0177142102583936</v>
      </c>
      <c r="G82" s="16">
        <f>FINV(0.05,$C82,$C$84)</f>
        <v>2.8660814020156589</v>
      </c>
      <c r="H82" s="16">
        <f>FINV(0.05,$C82,$C$84)</f>
        <v>2.8660814020156589</v>
      </c>
      <c r="I82" s="15" t="str">
        <f>IF(F82&gt;H82,"**",IF(F82&gt;G82,"*","ns"))</f>
        <v>**</v>
      </c>
    </row>
    <row r="83" spans="2:9" x14ac:dyDescent="0.3">
      <c r="B83" s="16" t="s">
        <v>82</v>
      </c>
      <c r="C83" s="26">
        <f>COUNT(G62:G67)-1</f>
        <v>5</v>
      </c>
      <c r="D83" s="26">
        <f>I75</f>
        <v>15.50826748971258</v>
      </c>
      <c r="E83" s="26">
        <f>D83/C83</f>
        <v>3.1016534979425159</v>
      </c>
      <c r="F83" s="26">
        <f>E83/E84</f>
        <v>2.2722407429850811</v>
      </c>
      <c r="G83" s="16">
        <f>FINV(0.05,C83,$C$84)</f>
        <v>2.7108898372096917</v>
      </c>
      <c r="H83" s="16">
        <f>FINV(0.05,$C83,$C$84)</f>
        <v>2.7108898372096917</v>
      </c>
      <c r="I83" s="15" t="str">
        <f>IF(F83&gt;H83,"**",IF(F83&gt;G83,"*","ns"))</f>
        <v>ns</v>
      </c>
    </row>
    <row r="84" spans="2:9" x14ac:dyDescent="0.3">
      <c r="B84" s="27" t="s">
        <v>83</v>
      </c>
      <c r="C84" s="16">
        <f>C85-C82-C83</f>
        <v>20</v>
      </c>
      <c r="D84" s="26">
        <f>I77</f>
        <v>27.300395061729432</v>
      </c>
      <c r="E84" s="26">
        <f>D84/C84</f>
        <v>1.3650197530864716</v>
      </c>
      <c r="F84" s="28"/>
      <c r="G84" s="29"/>
      <c r="H84" s="29"/>
      <c r="I84" s="29"/>
    </row>
    <row r="85" spans="2:9" x14ac:dyDescent="0.3">
      <c r="B85" s="23" t="s">
        <v>84</v>
      </c>
      <c r="C85" s="35">
        <f>COUNT(C62:G67)-1</f>
        <v>29</v>
      </c>
      <c r="D85" s="30">
        <f>SUMSQ(C62:G67)-I72</f>
        <v>92.046094650207124</v>
      </c>
      <c r="E85" s="31"/>
      <c r="F85" s="31"/>
      <c r="G85" s="31"/>
      <c r="H85" s="31"/>
      <c r="I85" s="31"/>
    </row>
    <row r="86" spans="2:9" x14ac:dyDescent="0.3">
      <c r="B86" s="32" t="s">
        <v>85</v>
      </c>
      <c r="C86" s="26">
        <f>SQRT(E84)/H68</f>
        <v>3.7477511432382014E-3</v>
      </c>
      <c r="D86" s="33" t="s">
        <v>86</v>
      </c>
      <c r="E86" s="34">
        <f>C86*100%</f>
        <v>3.7477511432382014E-3</v>
      </c>
      <c r="F86" s="15"/>
      <c r="G86" s="15"/>
      <c r="H86" s="15"/>
      <c r="I86" s="15"/>
    </row>
    <row r="87" spans="2:9" x14ac:dyDescent="0.3">
      <c r="B87" s="33" t="s">
        <v>87</v>
      </c>
      <c r="C87" s="26">
        <f>SQRT(E84)/COUNT(C67:G67)</f>
        <v>0.23366811961296491</v>
      </c>
      <c r="D87" s="33"/>
      <c r="E87" s="33"/>
      <c r="F87" s="15"/>
      <c r="G87" s="15"/>
      <c r="H87" s="15"/>
      <c r="I87" s="15"/>
    </row>
    <row r="89" spans="2:9" x14ac:dyDescent="0.3">
      <c r="B89" s="38"/>
      <c r="C89" s="54" t="s">
        <v>93</v>
      </c>
      <c r="D89" s="54"/>
      <c r="E89" s="54"/>
      <c r="F89" s="43">
        <v>2.73</v>
      </c>
    </row>
    <row r="90" spans="2:9" x14ac:dyDescent="0.3">
      <c r="B90" t="s">
        <v>88</v>
      </c>
      <c r="C90" s="55" t="s">
        <v>92</v>
      </c>
      <c r="D90" s="55"/>
      <c r="E90" s="55"/>
      <c r="F90" s="43">
        <f>SQRT(2*E84/COUNT(C67:G67))</f>
        <v>0.73892347454563156</v>
      </c>
    </row>
    <row r="91" spans="2:9" x14ac:dyDescent="0.3">
      <c r="B91" s="39" t="s">
        <v>82</v>
      </c>
      <c r="C91" s="39" t="s">
        <v>67</v>
      </c>
      <c r="D91" s="39" t="s">
        <v>89</v>
      </c>
      <c r="E91" s="39" t="s">
        <v>90</v>
      </c>
      <c r="F91" s="39" t="s">
        <v>91</v>
      </c>
      <c r="G91" s="51" t="s">
        <v>99</v>
      </c>
    </row>
    <row r="92" spans="2:9" x14ac:dyDescent="0.3">
      <c r="B92" s="40" t="str">
        <f t="shared" ref="B92:B97" si="9">B62</f>
        <v>H1</v>
      </c>
      <c r="C92" s="41">
        <f t="shared" ref="C92:C97" si="10">I62</f>
        <v>10.993333333333334</v>
      </c>
      <c r="D92" s="42"/>
      <c r="E92" s="41">
        <f>F90*F89</f>
        <v>2.0172610855095741</v>
      </c>
      <c r="F92" s="42"/>
      <c r="G92" t="s">
        <v>96</v>
      </c>
    </row>
    <row r="93" spans="2:9" x14ac:dyDescent="0.3">
      <c r="B93" s="40" t="str">
        <f t="shared" si="9"/>
        <v>H2</v>
      </c>
      <c r="C93" s="41">
        <f t="shared" si="10"/>
        <v>10.975555555555555</v>
      </c>
      <c r="D93" s="41">
        <f>ABS(C93-C92)</f>
        <v>1.777777777777878E-2</v>
      </c>
      <c r="E93" s="41">
        <f>F90*F89</f>
        <v>2.0172610855095741</v>
      </c>
      <c r="F93" s="42" t="str">
        <f>IF(D93&gt;E93,"*","ns")</f>
        <v>ns</v>
      </c>
      <c r="G93" t="s">
        <v>97</v>
      </c>
    </row>
    <row r="94" spans="2:9" x14ac:dyDescent="0.3">
      <c r="B94" s="40" t="str">
        <f t="shared" si="9"/>
        <v>H3</v>
      </c>
      <c r="C94" s="41">
        <f t="shared" si="10"/>
        <v>10.933333333333334</v>
      </c>
      <c r="D94" s="41">
        <f t="shared" ref="D94:D97" si="11">ABS(C94-C93)</f>
        <v>4.2222222222221717E-2</v>
      </c>
      <c r="E94" s="41">
        <f>F90*F89</f>
        <v>2.0172610855095741</v>
      </c>
      <c r="F94" s="42" t="str">
        <f t="shared" ref="F94:F97" si="12">IF(D94&gt;E94,"*","ns")</f>
        <v>ns</v>
      </c>
      <c r="G94" t="s">
        <v>97</v>
      </c>
    </row>
    <row r="95" spans="2:9" x14ac:dyDescent="0.3">
      <c r="B95" s="40" t="str">
        <f t="shared" si="9"/>
        <v>H4</v>
      </c>
      <c r="C95" s="41">
        <f t="shared" si="10"/>
        <v>10.464444444444444</v>
      </c>
      <c r="D95" s="41">
        <f t="shared" si="11"/>
        <v>0.46888888888888935</v>
      </c>
      <c r="E95" s="41">
        <f>F90*F89</f>
        <v>2.0172610855095741</v>
      </c>
      <c r="F95" s="42" t="str">
        <f t="shared" si="12"/>
        <v>ns</v>
      </c>
      <c r="G95" t="s">
        <v>98</v>
      </c>
    </row>
    <row r="96" spans="2:9" x14ac:dyDescent="0.3">
      <c r="B96" s="40" t="str">
        <f t="shared" si="9"/>
        <v>H5</v>
      </c>
      <c r="C96" s="41">
        <f t="shared" si="10"/>
        <v>9.0022222222222226</v>
      </c>
      <c r="D96" s="41">
        <f t="shared" si="11"/>
        <v>1.4622222222222216</v>
      </c>
      <c r="E96" s="41">
        <f>F90*F89</f>
        <v>2.0172610855095741</v>
      </c>
      <c r="F96" s="42" t="str">
        <f t="shared" si="12"/>
        <v>ns</v>
      </c>
      <c r="G96" t="s">
        <v>97</v>
      </c>
    </row>
    <row r="97" spans="2:9" x14ac:dyDescent="0.3">
      <c r="B97" s="40" t="str">
        <f t="shared" si="9"/>
        <v>H6</v>
      </c>
      <c r="C97" s="41">
        <f t="shared" si="10"/>
        <v>9.98</v>
      </c>
      <c r="D97" s="41">
        <f t="shared" si="11"/>
        <v>0.97777777777777786</v>
      </c>
      <c r="E97" s="41">
        <f>F90*F89</f>
        <v>2.0172610855095741</v>
      </c>
      <c r="F97" s="42" t="str">
        <f t="shared" si="12"/>
        <v>ns</v>
      </c>
      <c r="G97" t="s">
        <v>97</v>
      </c>
    </row>
    <row r="101" spans="2:9" x14ac:dyDescent="0.3">
      <c r="B101" s="44" t="s">
        <v>95</v>
      </c>
      <c r="C101" s="44">
        <f>SQRT(E84/COUNT(C67:G67))</f>
        <v>0.52249779962914134</v>
      </c>
      <c r="D101">
        <v>2.95</v>
      </c>
      <c r="E101">
        <v>3.1</v>
      </c>
      <c r="F101">
        <v>3.18</v>
      </c>
      <c r="G101">
        <v>3.25</v>
      </c>
      <c r="H101">
        <v>3.3</v>
      </c>
      <c r="I101">
        <v>3.34</v>
      </c>
    </row>
    <row r="102" spans="2:9" x14ac:dyDescent="0.3">
      <c r="D102" s="9">
        <v>4.5777777777777775</v>
      </c>
      <c r="E102" s="9">
        <v>3.6444444444444444</v>
      </c>
      <c r="F102" s="9">
        <v>3.5111111111111115</v>
      </c>
      <c r="G102" s="9">
        <v>3.3555555555555556</v>
      </c>
      <c r="H102" s="9">
        <v>2.5111111111111115</v>
      </c>
      <c r="I102" s="9">
        <v>2.0444444444444443</v>
      </c>
    </row>
    <row r="103" spans="2:9" x14ac:dyDescent="0.3">
      <c r="B103" t="s">
        <v>60</v>
      </c>
      <c r="C103" s="9">
        <v>4.5777777777777775</v>
      </c>
      <c r="D103" s="48">
        <f>D102-C103</f>
        <v>0</v>
      </c>
      <c r="E103" s="53"/>
      <c r="F103" s="8"/>
      <c r="G103" s="8"/>
      <c r="H103" s="8"/>
      <c r="I103" s="8"/>
    </row>
    <row r="104" spans="2:9" x14ac:dyDescent="0.3">
      <c r="B104" t="s">
        <v>65</v>
      </c>
      <c r="C104" s="9">
        <v>3.6444444444444444</v>
      </c>
      <c r="D104" s="49">
        <f>D102-C104</f>
        <v>0.93333333333333313</v>
      </c>
      <c r="E104" s="48">
        <f>E102-C104</f>
        <v>0</v>
      </c>
      <c r="F104" s="8"/>
      <c r="G104" s="8"/>
      <c r="H104" s="8"/>
      <c r="I104" s="8"/>
    </row>
    <row r="105" spans="2:9" x14ac:dyDescent="0.3">
      <c r="B105" t="s">
        <v>61</v>
      </c>
      <c r="C105" s="9">
        <v>3.5111111111111115</v>
      </c>
      <c r="D105" s="48">
        <f>D102-C105</f>
        <v>1.066666666666666</v>
      </c>
      <c r="E105" s="49">
        <f>E102-C105</f>
        <v>0.13333333333333286</v>
      </c>
      <c r="F105" s="8">
        <f>F102-C105</f>
        <v>0</v>
      </c>
      <c r="G105" s="8"/>
      <c r="H105" s="8"/>
      <c r="I105" s="8"/>
    </row>
    <row r="106" spans="2:9" x14ac:dyDescent="0.3">
      <c r="B106" t="s">
        <v>62</v>
      </c>
      <c r="C106" s="9">
        <v>3.3555555555555556</v>
      </c>
      <c r="D106" s="50">
        <f>D102-C106</f>
        <v>1.2222222222222219</v>
      </c>
      <c r="E106" s="48">
        <f>E102-C106</f>
        <v>0.28888888888888875</v>
      </c>
      <c r="F106" s="45">
        <f>F102-C106</f>
        <v>0.15555555555555589</v>
      </c>
      <c r="G106" s="8">
        <f>G102-C106</f>
        <v>0</v>
      </c>
      <c r="H106" s="8"/>
      <c r="I106" s="8"/>
    </row>
    <row r="107" spans="2:9" x14ac:dyDescent="0.3">
      <c r="B107" t="s">
        <v>64</v>
      </c>
      <c r="C107" s="9">
        <v>2.5111111111111115</v>
      </c>
      <c r="D107" s="48">
        <f>D102-C107</f>
        <v>2.066666666666666</v>
      </c>
      <c r="E107" s="50">
        <f>E102-C107</f>
        <v>1.1333333333333329</v>
      </c>
      <c r="F107" s="8">
        <f>F102-C107</f>
        <v>1</v>
      </c>
      <c r="G107" s="45">
        <f>G102-C107</f>
        <v>0.84444444444444411</v>
      </c>
      <c r="H107" s="8">
        <f>H102-C107</f>
        <v>0</v>
      </c>
      <c r="I107" s="8"/>
    </row>
    <row r="108" spans="2:9" x14ac:dyDescent="0.3">
      <c r="B108" t="s">
        <v>63</v>
      </c>
      <c r="C108" s="9">
        <v>2.0444444444444443</v>
      </c>
      <c r="D108" s="47">
        <f>D102-C108</f>
        <v>2.5333333333333332</v>
      </c>
      <c r="E108" s="48">
        <f>E102-C108</f>
        <v>1.6</v>
      </c>
      <c r="F108" s="46">
        <f>F102-C108</f>
        <v>1.4666666666666672</v>
      </c>
      <c r="G108" s="8">
        <f>G102-C108</f>
        <v>1.3111111111111113</v>
      </c>
      <c r="H108" s="45">
        <f>H102-C108</f>
        <v>0.46666666666666723</v>
      </c>
      <c r="I108" s="8">
        <f>C108-I102</f>
        <v>0</v>
      </c>
    </row>
    <row r="109" spans="2:9" x14ac:dyDescent="0.3">
      <c r="B109" s="44" t="s">
        <v>94</v>
      </c>
      <c r="C109" s="44"/>
      <c r="D109" s="44"/>
      <c r="E109" s="44">
        <f>C101*H101</f>
        <v>1.7242427387761663</v>
      </c>
      <c r="F109" s="44">
        <f>C101*G101</f>
        <v>1.6981178487947093</v>
      </c>
      <c r="G109" s="44">
        <f>C101*F101</f>
        <v>1.6615430028206695</v>
      </c>
      <c r="H109" s="44">
        <f>C101*E101</f>
        <v>1.6197431788503382</v>
      </c>
      <c r="I109" s="44">
        <f>C101*D101</f>
        <v>1.541368508905967</v>
      </c>
    </row>
    <row r="130" spans="2:9" ht="18" x14ac:dyDescent="0.35">
      <c r="B130" s="1"/>
      <c r="C130" s="1" t="s">
        <v>0</v>
      </c>
      <c r="D130" s="1" t="s">
        <v>1</v>
      </c>
      <c r="E130" s="1" t="s">
        <v>2</v>
      </c>
      <c r="F130" s="10" t="s">
        <v>66</v>
      </c>
      <c r="G130" s="10" t="s">
        <v>67</v>
      </c>
    </row>
    <row r="131" spans="2:9" ht="18" x14ac:dyDescent="0.35">
      <c r="B131" s="6" t="s">
        <v>60</v>
      </c>
      <c r="C131" s="9">
        <v>12.733333333333334</v>
      </c>
      <c r="D131" s="9">
        <v>9.4111111111111114</v>
      </c>
      <c r="E131" s="9">
        <v>10.144444444444446</v>
      </c>
      <c r="F131" s="9">
        <f t="shared" ref="F131:F136" si="13">SUM(C131:E131)</f>
        <v>32.288888888888891</v>
      </c>
      <c r="G131" s="9">
        <f t="shared" ref="G131:G136" si="14">AVERAGE(C131:E131)</f>
        <v>10.762962962962964</v>
      </c>
    </row>
    <row r="132" spans="2:9" ht="18" x14ac:dyDescent="0.35">
      <c r="B132" s="6" t="s">
        <v>61</v>
      </c>
      <c r="C132" s="9">
        <v>12.722222222222221</v>
      </c>
      <c r="D132" s="9">
        <v>9.6999999999999993</v>
      </c>
      <c r="E132" s="9">
        <v>9.2555555555555546</v>
      </c>
      <c r="F132" s="9">
        <f t="shared" si="13"/>
        <v>31.677777777777777</v>
      </c>
      <c r="G132" s="9">
        <f t="shared" si="14"/>
        <v>10.559259259259258</v>
      </c>
    </row>
    <row r="133" spans="2:9" ht="18" x14ac:dyDescent="0.35">
      <c r="B133" s="6" t="s">
        <v>62</v>
      </c>
      <c r="C133" s="9">
        <v>12.5</v>
      </c>
      <c r="D133" s="9">
        <v>11.244444444444445</v>
      </c>
      <c r="E133" s="9">
        <v>10.111111111111112</v>
      </c>
      <c r="F133" s="9">
        <f t="shared" si="13"/>
        <v>33.855555555555561</v>
      </c>
      <c r="G133" s="9">
        <f t="shared" si="14"/>
        <v>11.285185185185187</v>
      </c>
    </row>
    <row r="134" spans="2:9" ht="18" x14ac:dyDescent="0.35">
      <c r="B134" s="6" t="s">
        <v>63</v>
      </c>
      <c r="C134" s="9">
        <v>12.166666666666666</v>
      </c>
      <c r="D134" s="9">
        <v>10.755555555555556</v>
      </c>
      <c r="E134" s="9">
        <v>11.422222222222222</v>
      </c>
      <c r="F134" s="9">
        <f t="shared" si="13"/>
        <v>34.344444444444449</v>
      </c>
      <c r="G134" s="9">
        <f t="shared" si="14"/>
        <v>11.44814814814815</v>
      </c>
    </row>
    <row r="135" spans="2:9" ht="18" x14ac:dyDescent="0.35">
      <c r="B135" s="6" t="s">
        <v>64</v>
      </c>
      <c r="C135" s="9">
        <v>9.4555555555555557</v>
      </c>
      <c r="D135" s="9">
        <v>10.588888888888887</v>
      </c>
      <c r="E135" s="9">
        <v>8.68888888888889</v>
      </c>
      <c r="F135" s="9">
        <f t="shared" si="13"/>
        <v>28.733333333333334</v>
      </c>
      <c r="G135" s="9">
        <f t="shared" si="14"/>
        <v>9.5777777777777775</v>
      </c>
    </row>
    <row r="136" spans="2:9" ht="18" x14ac:dyDescent="0.35">
      <c r="B136" s="6" t="s">
        <v>65</v>
      </c>
      <c r="C136" s="9">
        <v>10.966666666666667</v>
      </c>
      <c r="D136" s="9">
        <v>10.066666666666668</v>
      </c>
      <c r="E136" s="9">
        <v>10.577777777777778</v>
      </c>
      <c r="F136" s="9">
        <f t="shared" si="13"/>
        <v>31.611111111111114</v>
      </c>
      <c r="G136" s="9">
        <f t="shared" si="14"/>
        <v>10.537037037037038</v>
      </c>
    </row>
    <row r="137" spans="2:9" x14ac:dyDescent="0.3">
      <c r="C137" s="9">
        <f>SUM(C131:C136)</f>
        <v>70.544444444444437</v>
      </c>
      <c r="D137" s="9">
        <f t="shared" ref="D137" si="15">SUM(D131:D136)</f>
        <v>61.766666666666673</v>
      </c>
      <c r="E137" s="9">
        <f t="shared" ref="E137" si="16">SUM(E131:E136)</f>
        <v>60.2</v>
      </c>
      <c r="F137" s="9">
        <f t="shared" ref="F137" si="17">SUM(F131:F136)</f>
        <v>192.51111111111115</v>
      </c>
      <c r="G137" s="11">
        <f>AVERAGE(C131:E136)</f>
        <v>10.695061728395062</v>
      </c>
    </row>
    <row r="140" spans="2:9" x14ac:dyDescent="0.3">
      <c r="B140" s="14" t="s">
        <v>68</v>
      </c>
      <c r="C140" s="14"/>
      <c r="D140" s="14"/>
      <c r="E140" s="15"/>
      <c r="F140" s="15"/>
      <c r="G140" s="15"/>
      <c r="H140" s="15"/>
      <c r="I140" s="15"/>
    </row>
    <row r="141" spans="2:9" x14ac:dyDescent="0.3">
      <c r="B141" s="17" t="s">
        <v>69</v>
      </c>
      <c r="C141" s="15"/>
      <c r="D141" s="18"/>
      <c r="E141" s="15"/>
      <c r="F141" s="15"/>
      <c r="G141" s="15"/>
      <c r="H141" s="15"/>
      <c r="I141" s="19">
        <f>SUMSQ(F137)/COUNT(C131:E136)</f>
        <v>2058.9182167352546</v>
      </c>
    </row>
    <row r="142" spans="2:9" x14ac:dyDescent="0.3">
      <c r="B142" s="17" t="s">
        <v>70</v>
      </c>
      <c r="C142" s="15"/>
      <c r="D142" s="15"/>
      <c r="E142" s="15"/>
      <c r="F142" s="15"/>
      <c r="G142" s="15"/>
      <c r="H142" s="15"/>
      <c r="I142" s="19">
        <f>SUMSQ(C131:E136)-I141</f>
        <v>25.931412894375171</v>
      </c>
    </row>
    <row r="143" spans="2:9" x14ac:dyDescent="0.3">
      <c r="B143" s="17" t="s">
        <v>71</v>
      </c>
      <c r="C143" s="15"/>
      <c r="D143" s="15"/>
      <c r="E143" s="15"/>
      <c r="F143" s="18"/>
      <c r="G143" s="15"/>
      <c r="H143" s="15"/>
      <c r="I143" s="19">
        <f>SUMSQ(C137:E137)/COUNT(C131:C136)-(I141)</f>
        <v>10.361742112482261</v>
      </c>
    </row>
    <row r="144" spans="2:9" x14ac:dyDescent="0.3">
      <c r="B144" s="17" t="s">
        <v>72</v>
      </c>
      <c r="C144" s="15"/>
      <c r="D144" s="15"/>
      <c r="E144" s="15"/>
      <c r="F144" s="18"/>
      <c r="G144" s="15"/>
      <c r="H144" s="15"/>
      <c r="I144" s="19">
        <f>SUMSQ(F131:F136)/COUNT(C131:E131)-I141</f>
        <v>6.6351989026056799</v>
      </c>
    </row>
    <row r="145" spans="2:9" x14ac:dyDescent="0.3">
      <c r="B145" s="17"/>
      <c r="C145" s="15"/>
      <c r="D145" s="15"/>
      <c r="E145" s="15"/>
      <c r="F145" s="15"/>
      <c r="G145" s="15"/>
      <c r="H145" s="15"/>
      <c r="I145" s="20"/>
    </row>
    <row r="146" spans="2:9" x14ac:dyDescent="0.3">
      <c r="B146" s="17" t="s">
        <v>73</v>
      </c>
      <c r="C146" s="15"/>
      <c r="D146" s="15"/>
      <c r="E146" s="15"/>
      <c r="F146" s="15"/>
      <c r="G146" s="15"/>
      <c r="H146" s="15"/>
      <c r="I146" s="19">
        <f>I142-I144-I143</f>
        <v>8.93447187928723</v>
      </c>
    </row>
    <row r="147" spans="2:9" x14ac:dyDescent="0.3">
      <c r="B147" s="15"/>
      <c r="C147" s="15"/>
      <c r="D147" s="15"/>
      <c r="E147" s="15"/>
      <c r="F147" s="15"/>
      <c r="G147" s="15"/>
      <c r="H147" s="15"/>
      <c r="I147" s="15"/>
    </row>
    <row r="148" spans="2:9" x14ac:dyDescent="0.3">
      <c r="B148" s="15"/>
      <c r="C148" s="21"/>
      <c r="D148" s="15"/>
      <c r="E148" s="15"/>
      <c r="F148" s="15"/>
      <c r="G148" s="15"/>
      <c r="H148" s="15"/>
      <c r="I148" s="15"/>
    </row>
    <row r="149" spans="2:9" x14ac:dyDescent="0.3">
      <c r="B149" s="22" t="s">
        <v>74</v>
      </c>
      <c r="C149" s="15"/>
      <c r="D149" s="15"/>
      <c r="E149" s="15"/>
      <c r="F149" s="15"/>
      <c r="G149" s="15"/>
      <c r="H149" s="15"/>
      <c r="I149" s="15"/>
    </row>
    <row r="150" spans="2:9" x14ac:dyDescent="0.3">
      <c r="B150" s="23" t="s">
        <v>75</v>
      </c>
      <c r="C150" s="23" t="s">
        <v>76</v>
      </c>
      <c r="D150" s="23" t="s">
        <v>77</v>
      </c>
      <c r="E150" s="23" t="s">
        <v>78</v>
      </c>
      <c r="F150" s="24" t="s">
        <v>79</v>
      </c>
      <c r="G150" s="24">
        <v>0.05</v>
      </c>
      <c r="H150" s="24">
        <v>0.01</v>
      </c>
      <c r="I150" s="24" t="s">
        <v>80</v>
      </c>
    </row>
    <row r="151" spans="2:9" x14ac:dyDescent="0.3">
      <c r="B151" s="25" t="s">
        <v>81</v>
      </c>
      <c r="C151" s="26">
        <f>COUNT(C136:E136)-1</f>
        <v>2</v>
      </c>
      <c r="D151" s="26">
        <f>I143</f>
        <v>10.361742112482261</v>
      </c>
      <c r="E151" s="26">
        <f>D151/C151</f>
        <v>5.1808710562411306</v>
      </c>
      <c r="F151" s="26">
        <f>E151/E153</f>
        <v>5.7987434805765457</v>
      </c>
      <c r="G151" s="16">
        <f>FINV(0.05,$C151,$C$84)</f>
        <v>3.492828476735633</v>
      </c>
      <c r="H151" s="16">
        <f>FINV(0.05,$C151,$C$84)</f>
        <v>3.492828476735633</v>
      </c>
      <c r="I151" s="15" t="str">
        <f>IF(F151&gt;H151,"**",IF(F151&gt;G151,"*","ns"))</f>
        <v>**</v>
      </c>
    </row>
    <row r="152" spans="2:9" x14ac:dyDescent="0.3">
      <c r="B152" s="16" t="s">
        <v>82</v>
      </c>
      <c r="C152" s="26">
        <f>COUNT(C131:C136)-1</f>
        <v>5</v>
      </c>
      <c r="D152" s="26">
        <f>I144</f>
        <v>6.6351989026056799</v>
      </c>
      <c r="E152" s="26">
        <f>D152/C152</f>
        <v>1.327039780521136</v>
      </c>
      <c r="F152" s="26">
        <f>E152/E153</f>
        <v>1.4853029909888797</v>
      </c>
      <c r="G152" s="16">
        <f>FINV(0.05,C152,$C$84)</f>
        <v>2.7108898372096917</v>
      </c>
      <c r="H152" s="16">
        <f>FINV(0.05,$C152,$C$84)</f>
        <v>2.7108898372096917</v>
      </c>
      <c r="I152" s="15" t="str">
        <f>IF(F152&gt;H152,"**",IF(F152&gt;G152,"*","ns"))</f>
        <v>ns</v>
      </c>
    </row>
    <row r="153" spans="2:9" x14ac:dyDescent="0.3">
      <c r="B153" s="27" t="s">
        <v>83</v>
      </c>
      <c r="C153" s="16">
        <f>C154-C151-C152</f>
        <v>10</v>
      </c>
      <c r="D153" s="26">
        <f>I146</f>
        <v>8.93447187928723</v>
      </c>
      <c r="E153" s="26">
        <f>D153/C153</f>
        <v>0.89344718792872302</v>
      </c>
      <c r="F153" s="28"/>
      <c r="G153" s="29"/>
      <c r="H153" s="29"/>
      <c r="I153" s="29"/>
    </row>
    <row r="154" spans="2:9" x14ac:dyDescent="0.3">
      <c r="B154" s="23" t="s">
        <v>84</v>
      </c>
      <c r="C154" s="35">
        <f>COUNT(C131:E136)-1</f>
        <v>17</v>
      </c>
      <c r="D154" s="30">
        <f>SUMSQ(C131:E136)-I141</f>
        <v>25.931412894375171</v>
      </c>
      <c r="E154" s="31"/>
      <c r="F154" s="31"/>
      <c r="G154" s="31"/>
      <c r="H154" s="31"/>
      <c r="I154" s="31"/>
    </row>
    <row r="155" spans="2:9" x14ac:dyDescent="0.3">
      <c r="B155" s="32" t="s">
        <v>85</v>
      </c>
      <c r="C155" s="26">
        <f>SQRT(E153)/F137</f>
        <v>4.9099677831883652E-3</v>
      </c>
      <c r="D155" s="33" t="s">
        <v>86</v>
      </c>
      <c r="E155" s="34">
        <f>C155*100%</f>
        <v>4.9099677831883652E-3</v>
      </c>
      <c r="F155" s="15"/>
      <c r="G155" s="15"/>
      <c r="H155" s="15"/>
      <c r="I155" s="15"/>
    </row>
    <row r="156" spans="2:9" x14ac:dyDescent="0.3">
      <c r="B156" s="33" t="s">
        <v>87</v>
      </c>
      <c r="C156" s="26">
        <f>SQRT(E153)/COUNT(C136:E136)</f>
        <v>0.3150744511537838</v>
      </c>
      <c r="D156" s="33"/>
      <c r="E156" s="33"/>
      <c r="F156" s="15"/>
      <c r="G156" s="15"/>
      <c r="H156" s="15"/>
      <c r="I156" s="15"/>
    </row>
  </sheetData>
  <mergeCells count="2">
    <mergeCell ref="C89:E89"/>
    <mergeCell ref="C90:E90"/>
  </mergeCells>
  <conditionalFormatting sqref="C131:E131">
    <cfRule type="colorScale" priority="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32:E132">
    <cfRule type="colorScale" priority="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33:E133"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34:E134">
    <cfRule type="colorScale" priority="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35:E135"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36:E136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126945-2B17-482A-A223-763975F6B151}">
  <dimension ref="A1:G72"/>
  <sheetViews>
    <sheetView tabSelected="1" zoomScale="70" zoomScaleNormal="70" workbookViewId="0">
      <selection activeCell="H45" sqref="H45"/>
    </sheetView>
  </sheetViews>
  <sheetFormatPr defaultRowHeight="14.4" x14ac:dyDescent="0.3"/>
  <cols>
    <col min="2" max="2" width="13.44140625" customWidth="1"/>
    <col min="3" max="6" width="11.5546875" bestFit="1" customWidth="1"/>
  </cols>
  <sheetData>
    <row r="1" spans="1:7" ht="18" x14ac:dyDescent="0.35">
      <c r="A1" s="1"/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2"/>
    </row>
    <row r="2" spans="1:7" ht="18" x14ac:dyDescent="0.35">
      <c r="A2" s="4" t="s">
        <v>5</v>
      </c>
      <c r="B2" s="7">
        <v>1</v>
      </c>
      <c r="C2" s="7">
        <v>0</v>
      </c>
      <c r="D2" s="7">
        <v>0</v>
      </c>
      <c r="E2" s="7">
        <v>1</v>
      </c>
      <c r="F2" s="7">
        <v>1</v>
      </c>
      <c r="G2" s="13"/>
    </row>
    <row r="3" spans="1:7" ht="18" x14ac:dyDescent="0.35">
      <c r="A3" s="4" t="s">
        <v>6</v>
      </c>
      <c r="B3" s="7">
        <v>1</v>
      </c>
      <c r="C3" s="7">
        <v>1</v>
      </c>
      <c r="D3" s="7">
        <v>1</v>
      </c>
      <c r="E3" s="7">
        <v>1</v>
      </c>
      <c r="F3" s="7">
        <v>1</v>
      </c>
      <c r="G3" s="13"/>
    </row>
    <row r="4" spans="1:7" ht="18" x14ac:dyDescent="0.35">
      <c r="A4" s="4" t="s">
        <v>7</v>
      </c>
      <c r="B4" s="7">
        <v>1</v>
      </c>
      <c r="C4" s="7">
        <v>1</v>
      </c>
      <c r="D4" s="7">
        <v>1</v>
      </c>
      <c r="E4" s="7">
        <v>1</v>
      </c>
      <c r="F4" s="7">
        <v>1</v>
      </c>
      <c r="G4" s="13"/>
    </row>
    <row r="5" spans="1:7" ht="18" x14ac:dyDescent="0.35">
      <c r="A5" s="4" t="s">
        <v>8</v>
      </c>
      <c r="B5" s="7">
        <v>1</v>
      </c>
      <c r="C5" s="7">
        <v>0</v>
      </c>
      <c r="D5" s="7">
        <v>1</v>
      </c>
      <c r="E5" s="7">
        <v>1</v>
      </c>
      <c r="F5" s="7">
        <v>1</v>
      </c>
      <c r="G5" s="13"/>
    </row>
    <row r="6" spans="1:7" ht="18" x14ac:dyDescent="0.35">
      <c r="A6" s="4" t="s">
        <v>9</v>
      </c>
      <c r="B6" s="7">
        <v>1</v>
      </c>
      <c r="C6" s="7">
        <v>0</v>
      </c>
      <c r="D6" s="7">
        <v>1</v>
      </c>
      <c r="E6" s="7">
        <v>1</v>
      </c>
      <c r="F6" s="7">
        <v>1</v>
      </c>
      <c r="G6" s="13"/>
    </row>
    <row r="7" spans="1:7" ht="18" x14ac:dyDescent="0.35">
      <c r="A7" s="4" t="s">
        <v>10</v>
      </c>
      <c r="B7" s="7">
        <v>1</v>
      </c>
      <c r="C7" s="7">
        <v>1</v>
      </c>
      <c r="D7" s="7">
        <v>1</v>
      </c>
      <c r="E7" s="7">
        <v>1</v>
      </c>
      <c r="F7" s="7">
        <v>1</v>
      </c>
      <c r="G7" s="13"/>
    </row>
    <row r="8" spans="1:7" ht="18" x14ac:dyDescent="0.35">
      <c r="A8" s="4" t="s">
        <v>11</v>
      </c>
      <c r="B8" s="7">
        <v>0</v>
      </c>
      <c r="C8" s="7">
        <v>1</v>
      </c>
      <c r="D8" s="7">
        <v>1</v>
      </c>
      <c r="E8" s="7">
        <v>1</v>
      </c>
      <c r="F8" s="7">
        <v>1</v>
      </c>
      <c r="G8" s="13"/>
    </row>
    <row r="9" spans="1:7" ht="18" x14ac:dyDescent="0.35">
      <c r="A9" s="4" t="s">
        <v>12</v>
      </c>
      <c r="B9" s="7">
        <v>1</v>
      </c>
      <c r="C9" s="7">
        <v>1</v>
      </c>
      <c r="D9" s="7">
        <v>1</v>
      </c>
      <c r="E9" s="7">
        <v>1</v>
      </c>
      <c r="F9" s="7">
        <v>1</v>
      </c>
      <c r="G9" s="13"/>
    </row>
    <row r="10" spans="1:7" ht="18" x14ac:dyDescent="0.35">
      <c r="A10" s="4" t="s">
        <v>13</v>
      </c>
      <c r="B10" s="7">
        <v>1</v>
      </c>
      <c r="C10" s="7">
        <v>1</v>
      </c>
      <c r="D10" s="7">
        <v>1</v>
      </c>
      <c r="E10" s="7">
        <v>1</v>
      </c>
      <c r="F10" s="7">
        <v>1</v>
      </c>
      <c r="G10" s="13"/>
    </row>
    <row r="11" spans="1:7" ht="18" x14ac:dyDescent="0.35">
      <c r="A11" s="1" t="s">
        <v>14</v>
      </c>
      <c r="B11" s="7">
        <v>0</v>
      </c>
      <c r="C11" s="7">
        <v>1</v>
      </c>
      <c r="D11" s="7">
        <v>1</v>
      </c>
      <c r="E11" s="7">
        <v>1</v>
      </c>
      <c r="F11" s="7">
        <v>1</v>
      </c>
      <c r="G11" s="13"/>
    </row>
    <row r="12" spans="1:7" ht="18" x14ac:dyDescent="0.35">
      <c r="A12" s="1" t="s">
        <v>15</v>
      </c>
      <c r="B12" s="7">
        <v>1</v>
      </c>
      <c r="C12" s="7">
        <v>1</v>
      </c>
      <c r="D12" s="7">
        <v>1</v>
      </c>
      <c r="E12" s="7">
        <v>1</v>
      </c>
      <c r="F12" s="7">
        <v>1</v>
      </c>
      <c r="G12" s="13"/>
    </row>
    <row r="13" spans="1:7" ht="18" x14ac:dyDescent="0.35">
      <c r="A13" s="1" t="s">
        <v>16</v>
      </c>
      <c r="B13" s="7">
        <v>1</v>
      </c>
      <c r="C13" s="7">
        <v>1</v>
      </c>
      <c r="D13" s="7">
        <v>1</v>
      </c>
      <c r="E13" s="7">
        <v>1</v>
      </c>
      <c r="F13" s="7">
        <v>1</v>
      </c>
      <c r="G13" s="13"/>
    </row>
    <row r="14" spans="1:7" ht="18" x14ac:dyDescent="0.35">
      <c r="A14" s="1" t="s">
        <v>17</v>
      </c>
      <c r="B14" s="7">
        <v>1</v>
      </c>
      <c r="C14" s="7">
        <v>1</v>
      </c>
      <c r="D14" s="7">
        <v>1</v>
      </c>
      <c r="E14" s="7">
        <v>1</v>
      </c>
      <c r="F14" s="7">
        <v>1</v>
      </c>
      <c r="G14" s="13"/>
    </row>
    <row r="15" spans="1:7" ht="18" x14ac:dyDescent="0.35">
      <c r="A15" s="1" t="s">
        <v>18</v>
      </c>
      <c r="B15" s="7">
        <v>1</v>
      </c>
      <c r="C15" s="7">
        <v>1</v>
      </c>
      <c r="D15" s="7">
        <v>1</v>
      </c>
      <c r="E15" s="7">
        <v>1</v>
      </c>
      <c r="F15" s="7">
        <v>1</v>
      </c>
      <c r="G15" s="13"/>
    </row>
    <row r="16" spans="1:7" ht="18" x14ac:dyDescent="0.35">
      <c r="A16" s="1" t="s">
        <v>19</v>
      </c>
      <c r="B16" s="7">
        <v>1</v>
      </c>
      <c r="C16" s="7">
        <v>1</v>
      </c>
      <c r="D16" s="7">
        <v>1</v>
      </c>
      <c r="E16" s="7">
        <v>1</v>
      </c>
      <c r="F16" s="7">
        <v>1</v>
      </c>
      <c r="G16" s="13"/>
    </row>
    <row r="17" spans="1:7" ht="18" x14ac:dyDescent="0.35">
      <c r="A17" s="1" t="s">
        <v>20</v>
      </c>
      <c r="B17" s="7">
        <v>1</v>
      </c>
      <c r="C17" s="7">
        <v>1</v>
      </c>
      <c r="D17" s="7">
        <v>1</v>
      </c>
      <c r="E17" s="7">
        <v>1</v>
      </c>
      <c r="F17" s="7">
        <v>1</v>
      </c>
      <c r="G17" s="13"/>
    </row>
    <row r="18" spans="1:7" ht="18" x14ac:dyDescent="0.35">
      <c r="A18" s="1" t="s">
        <v>21</v>
      </c>
      <c r="B18" s="7">
        <v>1</v>
      </c>
      <c r="C18" s="7">
        <v>1</v>
      </c>
      <c r="D18" s="7">
        <v>1</v>
      </c>
      <c r="E18" s="7">
        <v>1</v>
      </c>
      <c r="F18" s="7">
        <v>1</v>
      </c>
      <c r="G18" s="13"/>
    </row>
    <row r="19" spans="1:7" ht="18" x14ac:dyDescent="0.35">
      <c r="A19" s="1" t="s">
        <v>22</v>
      </c>
      <c r="B19" s="7">
        <v>1</v>
      </c>
      <c r="C19" s="7">
        <v>1</v>
      </c>
      <c r="D19" s="7">
        <v>1</v>
      </c>
      <c r="E19" s="7">
        <v>1</v>
      </c>
      <c r="F19" s="7">
        <v>1</v>
      </c>
      <c r="G19" s="13"/>
    </row>
    <row r="20" spans="1:7" ht="18" x14ac:dyDescent="0.35">
      <c r="A20" s="2" t="s">
        <v>23</v>
      </c>
      <c r="B20" s="7">
        <v>1</v>
      </c>
      <c r="C20" s="7">
        <v>1</v>
      </c>
      <c r="D20" s="7">
        <v>1</v>
      </c>
      <c r="E20" s="7">
        <v>1</v>
      </c>
      <c r="F20" s="7">
        <v>1</v>
      </c>
      <c r="G20" s="13"/>
    </row>
    <row r="21" spans="1:7" ht="18" x14ac:dyDescent="0.35">
      <c r="A21" s="2" t="s">
        <v>24</v>
      </c>
      <c r="B21" s="7">
        <v>1</v>
      </c>
      <c r="C21" s="7">
        <v>1</v>
      </c>
      <c r="D21" s="7">
        <v>1</v>
      </c>
      <c r="E21" s="7">
        <v>1</v>
      </c>
      <c r="F21" s="7">
        <v>1</v>
      </c>
      <c r="G21" s="13"/>
    </row>
    <row r="22" spans="1:7" ht="18" x14ac:dyDescent="0.35">
      <c r="A22" s="2" t="s">
        <v>25</v>
      </c>
      <c r="B22" s="7">
        <v>1</v>
      </c>
      <c r="C22" s="7">
        <v>1</v>
      </c>
      <c r="D22" s="7">
        <v>1</v>
      </c>
      <c r="E22" s="7">
        <v>1</v>
      </c>
      <c r="F22" s="7">
        <v>1</v>
      </c>
      <c r="G22" s="13"/>
    </row>
    <row r="23" spans="1:7" ht="18" x14ac:dyDescent="0.35">
      <c r="A23" s="2" t="s">
        <v>26</v>
      </c>
      <c r="B23" s="7">
        <v>1</v>
      </c>
      <c r="C23" s="7">
        <v>1</v>
      </c>
      <c r="D23" s="7">
        <v>1</v>
      </c>
      <c r="E23" s="7">
        <v>1</v>
      </c>
      <c r="F23" s="7">
        <v>1</v>
      </c>
      <c r="G23" s="13"/>
    </row>
    <row r="24" spans="1:7" ht="18" x14ac:dyDescent="0.35">
      <c r="A24" s="2" t="s">
        <v>27</v>
      </c>
      <c r="B24" s="7">
        <v>0</v>
      </c>
      <c r="C24" s="7">
        <v>1</v>
      </c>
      <c r="D24" s="7">
        <v>1</v>
      </c>
      <c r="E24" s="7">
        <v>1</v>
      </c>
      <c r="F24" s="7">
        <v>1</v>
      </c>
      <c r="G24" s="13"/>
    </row>
    <row r="25" spans="1:7" ht="18" x14ac:dyDescent="0.35">
      <c r="A25" s="2" t="s">
        <v>28</v>
      </c>
      <c r="B25" s="7">
        <v>1</v>
      </c>
      <c r="C25" s="7">
        <v>1</v>
      </c>
      <c r="D25" s="7">
        <v>1</v>
      </c>
      <c r="E25" s="7">
        <v>1</v>
      </c>
      <c r="F25" s="7">
        <v>1</v>
      </c>
      <c r="G25" s="13"/>
    </row>
    <row r="26" spans="1:7" ht="18" x14ac:dyDescent="0.35">
      <c r="A26" s="2" t="s">
        <v>29</v>
      </c>
      <c r="B26" s="7">
        <v>1</v>
      </c>
      <c r="C26" s="7">
        <v>1</v>
      </c>
      <c r="D26" s="7">
        <v>1</v>
      </c>
      <c r="E26" s="7">
        <v>1</v>
      </c>
      <c r="F26" s="7">
        <v>1</v>
      </c>
      <c r="G26" s="13"/>
    </row>
    <row r="27" spans="1:7" ht="18" x14ac:dyDescent="0.35">
      <c r="A27" s="2" t="s">
        <v>30</v>
      </c>
      <c r="B27" s="7">
        <v>1</v>
      </c>
      <c r="C27" s="7">
        <v>0</v>
      </c>
      <c r="D27" s="7">
        <v>1</v>
      </c>
      <c r="E27" s="7">
        <v>1</v>
      </c>
      <c r="F27" s="7">
        <v>1</v>
      </c>
      <c r="G27" s="13"/>
    </row>
    <row r="28" spans="1:7" ht="18" x14ac:dyDescent="0.35">
      <c r="A28" s="2" t="s">
        <v>31</v>
      </c>
      <c r="B28" s="7">
        <v>1</v>
      </c>
      <c r="C28" s="7">
        <v>1</v>
      </c>
      <c r="D28" s="7">
        <v>1</v>
      </c>
      <c r="E28" s="7">
        <v>1</v>
      </c>
      <c r="F28" s="7">
        <v>1</v>
      </c>
      <c r="G28" s="13"/>
    </row>
    <row r="29" spans="1:7" ht="18" x14ac:dyDescent="0.35">
      <c r="A29" s="1" t="s">
        <v>32</v>
      </c>
      <c r="B29" s="7">
        <v>1</v>
      </c>
      <c r="C29" s="7">
        <v>1</v>
      </c>
      <c r="D29" s="7">
        <v>1</v>
      </c>
      <c r="E29" s="7">
        <v>1</v>
      </c>
      <c r="F29" s="7">
        <v>1</v>
      </c>
      <c r="G29" s="13"/>
    </row>
    <row r="30" spans="1:7" ht="18" x14ac:dyDescent="0.35">
      <c r="A30" s="1" t="s">
        <v>33</v>
      </c>
      <c r="B30" s="7">
        <v>1</v>
      </c>
      <c r="C30" s="7">
        <v>0</v>
      </c>
      <c r="D30" s="7">
        <v>1</v>
      </c>
      <c r="E30" s="7">
        <v>0</v>
      </c>
      <c r="F30" s="7">
        <v>0</v>
      </c>
      <c r="G30" s="13"/>
    </row>
    <row r="31" spans="1:7" ht="18" x14ac:dyDescent="0.35">
      <c r="A31" s="1" t="s">
        <v>34</v>
      </c>
      <c r="B31" s="7">
        <v>1</v>
      </c>
      <c r="C31" s="7">
        <v>1</v>
      </c>
      <c r="D31" s="7">
        <v>1</v>
      </c>
      <c r="E31" s="7">
        <v>0</v>
      </c>
      <c r="F31" s="7">
        <v>0</v>
      </c>
      <c r="G31" s="13"/>
    </row>
    <row r="32" spans="1:7" ht="18" x14ac:dyDescent="0.35">
      <c r="A32" s="1" t="s">
        <v>35</v>
      </c>
      <c r="B32" s="7">
        <v>1</v>
      </c>
      <c r="C32" s="7">
        <v>1</v>
      </c>
      <c r="D32" s="7">
        <v>0</v>
      </c>
      <c r="E32" s="7">
        <v>0</v>
      </c>
      <c r="F32" s="7">
        <v>0</v>
      </c>
      <c r="G32" s="13"/>
    </row>
    <row r="33" spans="1:7" ht="18" x14ac:dyDescent="0.35">
      <c r="A33" s="1" t="s">
        <v>36</v>
      </c>
      <c r="B33" s="7">
        <v>1</v>
      </c>
      <c r="C33" s="7">
        <v>1</v>
      </c>
      <c r="D33" s="7">
        <v>0</v>
      </c>
      <c r="E33" s="7">
        <v>0</v>
      </c>
      <c r="F33" s="7">
        <v>1</v>
      </c>
      <c r="G33" s="13"/>
    </row>
    <row r="34" spans="1:7" ht="18" x14ac:dyDescent="0.35">
      <c r="A34" s="1" t="s">
        <v>37</v>
      </c>
      <c r="B34" s="7">
        <v>1</v>
      </c>
      <c r="C34" s="7">
        <v>1</v>
      </c>
      <c r="D34" s="7">
        <v>0</v>
      </c>
      <c r="E34" s="7">
        <v>1</v>
      </c>
      <c r="F34" s="7">
        <v>1</v>
      </c>
      <c r="G34" s="13"/>
    </row>
    <row r="35" spans="1:7" ht="18" x14ac:dyDescent="0.35">
      <c r="A35" s="1" t="s">
        <v>38</v>
      </c>
      <c r="B35" s="7">
        <v>1</v>
      </c>
      <c r="C35" s="7">
        <v>1</v>
      </c>
      <c r="D35" s="7">
        <v>1</v>
      </c>
      <c r="E35" s="7">
        <v>0</v>
      </c>
      <c r="F35" s="7">
        <v>1</v>
      </c>
      <c r="G35" s="13"/>
    </row>
    <row r="36" spans="1:7" ht="18" x14ac:dyDescent="0.35">
      <c r="A36" s="1" t="s">
        <v>39</v>
      </c>
      <c r="B36" s="7">
        <v>1</v>
      </c>
      <c r="C36" s="7">
        <v>0</v>
      </c>
      <c r="D36" s="7">
        <v>0</v>
      </c>
      <c r="E36" s="7">
        <v>1</v>
      </c>
      <c r="F36" s="7">
        <v>1</v>
      </c>
      <c r="G36" s="13"/>
    </row>
    <row r="37" spans="1:7" ht="18" x14ac:dyDescent="0.35">
      <c r="A37" s="1" t="s">
        <v>40</v>
      </c>
      <c r="B37" s="7">
        <v>1</v>
      </c>
      <c r="C37" s="7">
        <v>0</v>
      </c>
      <c r="D37" s="7">
        <v>0</v>
      </c>
      <c r="E37" s="7">
        <v>1</v>
      </c>
      <c r="F37" s="7">
        <v>1</v>
      </c>
      <c r="G37" s="13"/>
    </row>
    <row r="38" spans="1:7" ht="18" x14ac:dyDescent="0.35">
      <c r="A38" s="3" t="s">
        <v>41</v>
      </c>
      <c r="B38" s="7">
        <v>1</v>
      </c>
      <c r="C38" s="7">
        <v>1</v>
      </c>
      <c r="D38" s="7">
        <v>1</v>
      </c>
      <c r="E38" s="7">
        <v>1</v>
      </c>
      <c r="F38" s="7">
        <v>1</v>
      </c>
      <c r="G38" s="13"/>
    </row>
    <row r="39" spans="1:7" ht="18" x14ac:dyDescent="0.35">
      <c r="A39" s="3" t="s">
        <v>42</v>
      </c>
      <c r="B39" s="7">
        <v>1</v>
      </c>
      <c r="C39" s="7">
        <v>0</v>
      </c>
      <c r="D39" s="7">
        <v>1</v>
      </c>
      <c r="E39" s="7">
        <v>0</v>
      </c>
      <c r="F39" s="7">
        <v>1</v>
      </c>
      <c r="G39" s="13"/>
    </row>
    <row r="40" spans="1:7" ht="18" x14ac:dyDescent="0.35">
      <c r="A40" s="3" t="s">
        <v>43</v>
      </c>
      <c r="B40" s="7">
        <v>1</v>
      </c>
      <c r="C40" s="7">
        <v>1</v>
      </c>
      <c r="D40" s="7">
        <v>1</v>
      </c>
      <c r="E40" s="7">
        <v>0</v>
      </c>
      <c r="F40" s="7">
        <v>1</v>
      </c>
      <c r="G40" s="13"/>
    </row>
    <row r="41" spans="1:7" ht="18" x14ac:dyDescent="0.35">
      <c r="A41" s="3" t="s">
        <v>44</v>
      </c>
      <c r="B41" s="7">
        <v>1</v>
      </c>
      <c r="C41" s="7">
        <v>1</v>
      </c>
      <c r="D41" s="7">
        <v>1</v>
      </c>
      <c r="E41" s="7">
        <v>0</v>
      </c>
      <c r="F41" s="7">
        <v>1</v>
      </c>
      <c r="G41" s="13"/>
    </row>
    <row r="42" spans="1:7" ht="18" x14ac:dyDescent="0.35">
      <c r="A42" s="3" t="s">
        <v>45</v>
      </c>
      <c r="B42" s="7">
        <v>1</v>
      </c>
      <c r="C42" s="7">
        <v>1</v>
      </c>
      <c r="D42" s="7">
        <v>1</v>
      </c>
      <c r="E42" s="7">
        <v>0</v>
      </c>
      <c r="F42" s="7">
        <v>1</v>
      </c>
      <c r="G42" s="13"/>
    </row>
    <row r="43" spans="1:7" ht="18" x14ac:dyDescent="0.35">
      <c r="A43" s="3" t="s">
        <v>46</v>
      </c>
      <c r="B43" s="7">
        <v>1</v>
      </c>
      <c r="C43" s="7">
        <v>1</v>
      </c>
      <c r="D43" s="7">
        <v>1</v>
      </c>
      <c r="E43" s="7">
        <v>1</v>
      </c>
      <c r="F43" s="7">
        <v>1</v>
      </c>
      <c r="G43" s="13"/>
    </row>
    <row r="44" spans="1:7" ht="18" x14ac:dyDescent="0.35">
      <c r="A44" s="3" t="s">
        <v>47</v>
      </c>
      <c r="B44" s="7">
        <v>1</v>
      </c>
      <c r="C44" s="7">
        <v>1</v>
      </c>
      <c r="D44" s="7">
        <v>1</v>
      </c>
      <c r="E44" s="7">
        <v>1</v>
      </c>
      <c r="F44" s="7">
        <v>1</v>
      </c>
      <c r="G44" s="13"/>
    </row>
    <row r="45" spans="1:7" ht="18" x14ac:dyDescent="0.35">
      <c r="A45" s="3" t="s">
        <v>48</v>
      </c>
      <c r="B45" s="7">
        <v>0</v>
      </c>
      <c r="C45" s="7">
        <v>1</v>
      </c>
      <c r="D45" s="7">
        <v>0</v>
      </c>
      <c r="E45" s="7">
        <v>0</v>
      </c>
      <c r="F45" s="7">
        <v>1</v>
      </c>
      <c r="G45" s="13"/>
    </row>
    <row r="46" spans="1:7" ht="18" x14ac:dyDescent="0.35">
      <c r="A46" s="3" t="s">
        <v>49</v>
      </c>
      <c r="B46" s="7">
        <v>0</v>
      </c>
      <c r="C46" s="7">
        <v>1</v>
      </c>
      <c r="D46" s="7">
        <v>1</v>
      </c>
      <c r="E46" s="7">
        <v>1</v>
      </c>
      <c r="F46" s="7">
        <v>1</v>
      </c>
      <c r="G46" s="13"/>
    </row>
    <row r="47" spans="1:7" ht="18" x14ac:dyDescent="0.35">
      <c r="A47" s="1" t="s">
        <v>50</v>
      </c>
      <c r="B47" s="7">
        <v>1</v>
      </c>
      <c r="C47" s="7">
        <v>1</v>
      </c>
      <c r="D47" s="7">
        <v>0</v>
      </c>
      <c r="E47" s="7">
        <v>1</v>
      </c>
      <c r="F47" s="7">
        <v>1</v>
      </c>
      <c r="G47" s="13"/>
    </row>
    <row r="48" spans="1:7" ht="18" x14ac:dyDescent="0.35">
      <c r="A48" s="1" t="s">
        <v>51</v>
      </c>
      <c r="B48" s="7">
        <v>1</v>
      </c>
      <c r="C48" s="7">
        <v>1</v>
      </c>
      <c r="D48" s="7">
        <v>1</v>
      </c>
      <c r="E48" s="7">
        <v>1</v>
      </c>
      <c r="F48" s="7">
        <v>1</v>
      </c>
      <c r="G48" s="13"/>
    </row>
    <row r="49" spans="1:7" ht="18" x14ac:dyDescent="0.35">
      <c r="A49" s="1" t="s">
        <v>52</v>
      </c>
      <c r="B49" s="7">
        <v>1</v>
      </c>
      <c r="C49" s="7">
        <v>1</v>
      </c>
      <c r="D49" s="7">
        <v>1</v>
      </c>
      <c r="E49" s="7">
        <v>1</v>
      </c>
      <c r="F49" s="7">
        <v>0</v>
      </c>
      <c r="G49" s="13"/>
    </row>
    <row r="50" spans="1:7" ht="18" x14ac:dyDescent="0.35">
      <c r="A50" s="1" t="s">
        <v>53</v>
      </c>
      <c r="B50" s="7">
        <v>1</v>
      </c>
      <c r="C50" s="7">
        <v>1</v>
      </c>
      <c r="D50" s="7">
        <v>1</v>
      </c>
      <c r="E50" s="7">
        <v>1</v>
      </c>
      <c r="F50" s="7">
        <v>1</v>
      </c>
      <c r="G50" s="13"/>
    </row>
    <row r="51" spans="1:7" ht="18" x14ac:dyDescent="0.35">
      <c r="A51" s="1" t="s">
        <v>54</v>
      </c>
      <c r="B51" s="7">
        <v>0</v>
      </c>
      <c r="C51" s="7">
        <v>1</v>
      </c>
      <c r="D51" s="7">
        <v>1</v>
      </c>
      <c r="E51" s="7">
        <v>1</v>
      </c>
      <c r="F51" s="7">
        <v>0</v>
      </c>
      <c r="G51" s="13"/>
    </row>
    <row r="52" spans="1:7" ht="18" x14ac:dyDescent="0.35">
      <c r="A52" s="1" t="s">
        <v>55</v>
      </c>
      <c r="B52" s="7">
        <v>1</v>
      </c>
      <c r="C52" s="7">
        <v>1</v>
      </c>
      <c r="D52" s="7">
        <v>1</v>
      </c>
      <c r="E52" s="7">
        <v>1</v>
      </c>
      <c r="F52" s="7">
        <v>0</v>
      </c>
      <c r="G52" s="13"/>
    </row>
    <row r="53" spans="1:7" ht="18" x14ac:dyDescent="0.35">
      <c r="A53" s="1" t="s">
        <v>56</v>
      </c>
      <c r="B53" s="7">
        <v>1</v>
      </c>
      <c r="C53" s="7">
        <v>1</v>
      </c>
      <c r="D53" s="7">
        <v>1</v>
      </c>
      <c r="E53" s="7">
        <v>1</v>
      </c>
      <c r="F53" s="7">
        <v>0</v>
      </c>
      <c r="G53" s="13"/>
    </row>
    <row r="54" spans="1:7" ht="18" x14ac:dyDescent="0.35">
      <c r="A54" s="1" t="s">
        <v>57</v>
      </c>
      <c r="B54" s="7">
        <v>1</v>
      </c>
      <c r="C54" s="7">
        <v>1</v>
      </c>
      <c r="D54" s="7">
        <v>1</v>
      </c>
      <c r="E54" s="7">
        <v>1</v>
      </c>
      <c r="F54" s="7">
        <v>1</v>
      </c>
      <c r="G54" s="13"/>
    </row>
    <row r="55" spans="1:7" ht="18" x14ac:dyDescent="0.35">
      <c r="A55" s="1" t="s">
        <v>58</v>
      </c>
      <c r="B55" s="7">
        <v>0</v>
      </c>
      <c r="C55" s="7">
        <v>1</v>
      </c>
      <c r="D55" s="7">
        <v>1</v>
      </c>
      <c r="E55" s="7">
        <v>1</v>
      </c>
      <c r="F55" s="7">
        <v>1</v>
      </c>
      <c r="G55" s="13"/>
    </row>
    <row r="58" spans="1:7" x14ac:dyDescent="0.3">
      <c r="A58" t="s">
        <v>82</v>
      </c>
      <c r="B58" t="s">
        <v>100</v>
      </c>
    </row>
    <row r="59" spans="1:7" x14ac:dyDescent="0.3">
      <c r="A59" t="s">
        <v>60</v>
      </c>
      <c r="B59" s="52">
        <f>(SUM(B2:F10)+5)/50</f>
        <v>0.9</v>
      </c>
    </row>
    <row r="60" spans="1:7" x14ac:dyDescent="0.3">
      <c r="A60" t="s">
        <v>61</v>
      </c>
      <c r="B60" s="52">
        <f>(SUM(B11:F19)+5)/50</f>
        <v>0.98</v>
      </c>
    </row>
    <row r="61" spans="1:7" x14ac:dyDescent="0.3">
      <c r="A61" t="s">
        <v>62</v>
      </c>
      <c r="B61" s="52">
        <f>(SUM(B20:F28)+5)/50</f>
        <v>0.96</v>
      </c>
    </row>
    <row r="62" spans="1:7" x14ac:dyDescent="0.3">
      <c r="A62" t="s">
        <v>63</v>
      </c>
      <c r="B62" s="52">
        <f>(SUM(B29:F37)-5)/50</f>
        <v>0.48</v>
      </c>
    </row>
    <row r="63" spans="1:7" x14ac:dyDescent="0.3">
      <c r="A63" t="s">
        <v>64</v>
      </c>
      <c r="B63" s="52">
        <f>(SUM(B38:F46)-5)/45</f>
        <v>0.68888888888888888</v>
      </c>
    </row>
    <row r="64" spans="1:7" x14ac:dyDescent="0.3">
      <c r="A64" t="s">
        <v>65</v>
      </c>
      <c r="B64" s="52">
        <f>(SUM(B47:F55)+5)/50</f>
        <v>0.86</v>
      </c>
    </row>
    <row r="67" spans="6:6" x14ac:dyDescent="0.3">
      <c r="F67" s="52"/>
    </row>
    <row r="68" spans="6:6" x14ac:dyDescent="0.3">
      <c r="F68" s="52"/>
    </row>
    <row r="69" spans="6:6" x14ac:dyDescent="0.3">
      <c r="F69" s="52"/>
    </row>
    <row r="70" spans="6:6" x14ac:dyDescent="0.3">
      <c r="F70" s="52"/>
    </row>
    <row r="71" spans="6:6" x14ac:dyDescent="0.3">
      <c r="F71" s="52"/>
    </row>
    <row r="72" spans="6:6" x14ac:dyDescent="0.3">
      <c r="F72" s="52"/>
    </row>
  </sheetData>
  <conditionalFormatting sqref="B38:F55">
    <cfRule type="colorScale" priority="2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B2:F37">
    <cfRule type="colorScale" priority="1">
      <colorScale>
        <cfvo type="min"/>
        <cfvo type="percentile" val="50"/>
        <cfvo type="max"/>
        <color rgb="FF5A8AC6"/>
        <color rgb="FFFCFCFF"/>
        <color rgb="FFF8696B"/>
      </colorScale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DIAMETER BATANG ATAS</vt:lpstr>
      <vt:lpstr>JUMLAH TUNAS</vt:lpstr>
      <vt:lpstr>JUMLAH DAUN</vt:lpstr>
      <vt:lpstr>TINGGI TANAMAN</vt:lpstr>
      <vt:lpstr>PERSENTASE HIDUP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Erwin-aja</cp:lastModifiedBy>
  <dcterms:created xsi:type="dcterms:W3CDTF">2021-09-29T10:13:37Z</dcterms:created>
  <dcterms:modified xsi:type="dcterms:W3CDTF">2021-10-25T14:06:41Z</dcterms:modified>
</cp:coreProperties>
</file>