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20115" windowHeight="8010" activeTab="2"/>
  </bookViews>
  <sheets>
    <sheet name="Perhitungan RCA" sheetId="1" r:id="rId1"/>
    <sheet name="Nilai RCA" sheetId="2" r:id="rId2"/>
    <sheet name="ESI" sheetId="6" r:id="rId3"/>
  </sheets>
  <calcPr calcId="124519"/>
</workbook>
</file>

<file path=xl/calcChain.xml><?xml version="1.0" encoding="utf-8"?>
<calcChain xmlns="http://schemas.openxmlformats.org/spreadsheetml/2006/main">
  <c r="D3" i="6"/>
  <c r="J4"/>
  <c r="J5"/>
  <c r="J6"/>
  <c r="J7"/>
  <c r="J8"/>
  <c r="J9"/>
  <c r="J10"/>
  <c r="J11"/>
  <c r="J12"/>
  <c r="J13"/>
  <c r="J14"/>
  <c r="J15"/>
  <c r="J16"/>
  <c r="J17"/>
  <c r="J18"/>
  <c r="J19"/>
  <c r="J3"/>
  <c r="G4"/>
  <c r="G5"/>
  <c r="G6"/>
  <c r="G7"/>
  <c r="G8"/>
  <c r="G9"/>
  <c r="G10"/>
  <c r="G11"/>
  <c r="G12"/>
  <c r="G13"/>
  <c r="G14"/>
  <c r="G15"/>
  <c r="G16"/>
  <c r="G17"/>
  <c r="G18"/>
  <c r="G19"/>
  <c r="G3"/>
  <c r="D4"/>
  <c r="D5"/>
  <c r="D6"/>
  <c r="D7"/>
  <c r="D8"/>
  <c r="D9"/>
  <c r="D10"/>
  <c r="D11"/>
  <c r="D12"/>
  <c r="D13"/>
  <c r="D14"/>
  <c r="D15"/>
  <c r="D16"/>
  <c r="D17"/>
  <c r="D18"/>
  <c r="D19"/>
  <c r="M23"/>
  <c r="M24"/>
  <c r="M25"/>
  <c r="M26"/>
  <c r="M27"/>
  <c r="M28"/>
  <c r="M29"/>
  <c r="M30"/>
  <c r="M31"/>
  <c r="M32"/>
  <c r="M33"/>
  <c r="M34"/>
  <c r="M35"/>
  <c r="M36"/>
  <c r="M37"/>
  <c r="M38"/>
  <c r="M22"/>
  <c r="H23"/>
  <c r="H24"/>
  <c r="H25"/>
  <c r="H26"/>
  <c r="H27"/>
  <c r="H28"/>
  <c r="H29"/>
  <c r="H30"/>
  <c r="H31"/>
  <c r="H32"/>
  <c r="H33"/>
  <c r="H34"/>
  <c r="H35"/>
  <c r="H36"/>
  <c r="H37"/>
  <c r="H38"/>
  <c r="H22"/>
  <c r="D24"/>
  <c r="N24" s="1"/>
  <c r="D25"/>
  <c r="D26"/>
  <c r="N26" s="1"/>
  <c r="D27"/>
  <c r="D28"/>
  <c r="N28" s="1"/>
  <c r="D29"/>
  <c r="D30"/>
  <c r="N30" s="1"/>
  <c r="D31"/>
  <c r="D32"/>
  <c r="N32" s="1"/>
  <c r="D33"/>
  <c r="D34"/>
  <c r="N34" s="1"/>
  <c r="D35"/>
  <c r="D36"/>
  <c r="N36" s="1"/>
  <c r="D37"/>
  <c r="D38"/>
  <c r="N38" s="1"/>
  <c r="D23"/>
  <c r="D22"/>
  <c r="N22" s="1"/>
  <c r="O20" l="1"/>
  <c r="P20"/>
  <c r="N20"/>
  <c r="O16"/>
  <c r="N16"/>
  <c r="P16"/>
  <c r="O8"/>
  <c r="N8"/>
  <c r="P8"/>
  <c r="N23"/>
  <c r="N35"/>
  <c r="N31"/>
  <c r="N27"/>
  <c r="P4"/>
  <c r="O4"/>
  <c r="N4"/>
  <c r="N10"/>
  <c r="P10"/>
  <c r="O10"/>
  <c r="P18"/>
  <c r="O18"/>
  <c r="N18"/>
  <c r="N14"/>
  <c r="P14"/>
  <c r="O14"/>
  <c r="N6"/>
  <c r="P6"/>
  <c r="O6"/>
  <c r="N37"/>
  <c r="N33"/>
  <c r="N29"/>
  <c r="N25"/>
  <c r="O12"/>
  <c r="N12"/>
  <c r="P12"/>
  <c r="L18" i="2"/>
  <c r="L19"/>
  <c r="L20"/>
  <c r="K18"/>
  <c r="K19"/>
  <c r="K20"/>
  <c r="J18"/>
  <c r="J19"/>
  <c r="J20"/>
  <c r="D18"/>
  <c r="D19"/>
  <c r="D20"/>
  <c r="C18"/>
  <c r="C19"/>
  <c r="C20"/>
  <c r="B18"/>
  <c r="B19"/>
  <c r="B20"/>
  <c r="S42" i="1"/>
  <c r="S43"/>
  <c r="S44"/>
  <c r="R42"/>
  <c r="R43"/>
  <c r="R44"/>
  <c r="Q42"/>
  <c r="Q43"/>
  <c r="Q44"/>
  <c r="P42"/>
  <c r="P43"/>
  <c r="P44"/>
  <c r="O41"/>
  <c r="O42"/>
  <c r="O43"/>
  <c r="O44"/>
  <c r="N42"/>
  <c r="N43"/>
  <c r="N44"/>
  <c r="M42"/>
  <c r="M43"/>
  <c r="M44"/>
  <c r="L42"/>
  <c r="L43"/>
  <c r="L44"/>
  <c r="K42"/>
  <c r="K43"/>
  <c r="K44"/>
  <c r="K28"/>
  <c r="J42"/>
  <c r="J43"/>
  <c r="J44"/>
  <c r="I42"/>
  <c r="I43"/>
  <c r="I44"/>
  <c r="H42"/>
  <c r="H43"/>
  <c r="H44"/>
  <c r="H28"/>
  <c r="G42"/>
  <c r="G43"/>
  <c r="G44"/>
  <c r="F42"/>
  <c r="F43"/>
  <c r="F44"/>
  <c r="F28"/>
  <c r="E42"/>
  <c r="E43"/>
  <c r="E44"/>
  <c r="E28"/>
  <c r="D42"/>
  <c r="D43"/>
  <c r="D44"/>
  <c r="C42"/>
  <c r="C43"/>
  <c r="C44"/>
  <c r="C28"/>
  <c r="B42"/>
  <c r="B43"/>
  <c r="B44"/>
  <c r="B33"/>
  <c r="P7" i="6" l="1"/>
  <c r="O7"/>
  <c r="S4" s="1"/>
  <c r="N7"/>
  <c r="N13"/>
  <c r="P13"/>
  <c r="O13"/>
  <c r="P19"/>
  <c r="O19"/>
  <c r="N19"/>
  <c r="N9"/>
  <c r="P9"/>
  <c r="O9"/>
  <c r="Q4" s="1"/>
  <c r="P15"/>
  <c r="O15"/>
  <c r="S10" s="1"/>
  <c r="N15"/>
  <c r="R4"/>
  <c r="N5"/>
  <c r="P5"/>
  <c r="O5"/>
  <c r="P11"/>
  <c r="O11"/>
  <c r="N11"/>
  <c r="N17"/>
  <c r="P17"/>
  <c r="O17"/>
  <c r="S16" s="1"/>
  <c r="AA38" i="1"/>
  <c r="Z38"/>
  <c r="R19"/>
  <c r="S19"/>
  <c r="W19"/>
  <c r="X19"/>
  <c r="AG5"/>
  <c r="J28"/>
  <c r="AJ6"/>
  <c r="AJ7"/>
  <c r="AJ8"/>
  <c r="AJ9"/>
  <c r="AJ10"/>
  <c r="AJ11"/>
  <c r="AJ12"/>
  <c r="AJ13"/>
  <c r="AJ14"/>
  <c r="AJ15"/>
  <c r="AJ16"/>
  <c r="AJ17"/>
  <c r="AJ5"/>
  <c r="AI6"/>
  <c r="AI7"/>
  <c r="AI8"/>
  <c r="AI9"/>
  <c r="AI10"/>
  <c r="AI11"/>
  <c r="AI12"/>
  <c r="AI13"/>
  <c r="AI14"/>
  <c r="AI15"/>
  <c r="AI16"/>
  <c r="AI17"/>
  <c r="AI5"/>
  <c r="D28"/>
  <c r="AH6"/>
  <c r="AH7"/>
  <c r="AH8"/>
  <c r="AH9"/>
  <c r="AH10"/>
  <c r="AH11"/>
  <c r="AH12"/>
  <c r="AH13"/>
  <c r="AH14"/>
  <c r="AH15"/>
  <c r="AH16"/>
  <c r="AH17"/>
  <c r="AH18"/>
  <c r="AH5"/>
  <c r="AG6"/>
  <c r="AG7"/>
  <c r="AG8"/>
  <c r="AG9"/>
  <c r="AG10"/>
  <c r="AG11"/>
  <c r="AG12"/>
  <c r="AG13"/>
  <c r="AG14"/>
  <c r="AG15"/>
  <c r="AG16"/>
  <c r="AG17"/>
  <c r="AG18"/>
  <c r="AF6"/>
  <c r="AF7"/>
  <c r="AF8"/>
  <c r="AF9"/>
  <c r="AF10"/>
  <c r="AF11"/>
  <c r="AF12"/>
  <c r="AF13"/>
  <c r="AF14"/>
  <c r="AF15"/>
  <c r="AF16"/>
  <c r="AF17"/>
  <c r="AF18"/>
  <c r="AJ18" s="1"/>
  <c r="AF5"/>
  <c r="B28"/>
  <c r="D4" i="2"/>
  <c r="B4"/>
  <c r="S29" i="1"/>
  <c r="L5" i="2" s="1"/>
  <c r="S30" i="1"/>
  <c r="L6" i="2" s="1"/>
  <c r="S31" i="1"/>
  <c r="L7" i="2" s="1"/>
  <c r="S32" i="1"/>
  <c r="L8" i="2" s="1"/>
  <c r="S33" i="1"/>
  <c r="L9" i="2" s="1"/>
  <c r="S34" i="1"/>
  <c r="L10" i="2" s="1"/>
  <c r="S35" i="1"/>
  <c r="L11" i="2" s="1"/>
  <c r="S36" i="1"/>
  <c r="L12" i="2" s="1"/>
  <c r="S37" i="1"/>
  <c r="L13" i="2" s="1"/>
  <c r="S38" i="1"/>
  <c r="L14" i="2" s="1"/>
  <c r="S39" i="1"/>
  <c r="L15" i="2" s="1"/>
  <c r="S40" i="1"/>
  <c r="L16" i="2" s="1"/>
  <c r="S28" i="1"/>
  <c r="L4" i="2" s="1"/>
  <c r="R29" i="1"/>
  <c r="R30"/>
  <c r="R31"/>
  <c r="R32"/>
  <c r="R33"/>
  <c r="R34"/>
  <c r="R35"/>
  <c r="R36"/>
  <c r="R37"/>
  <c r="R38"/>
  <c r="R39"/>
  <c r="R40"/>
  <c r="R41"/>
  <c r="S41" s="1"/>
  <c r="L17" i="2" s="1"/>
  <c r="Q29" i="1"/>
  <c r="Q30"/>
  <c r="Q31"/>
  <c r="Q32"/>
  <c r="Q33"/>
  <c r="Q34"/>
  <c r="Q35"/>
  <c r="Q36"/>
  <c r="Q37"/>
  <c r="Q38"/>
  <c r="Q39"/>
  <c r="Q40"/>
  <c r="Q41"/>
  <c r="R28"/>
  <c r="Q28"/>
  <c r="P29"/>
  <c r="K5" i="2" s="1"/>
  <c r="P30" i="1"/>
  <c r="K6" i="2" s="1"/>
  <c r="P31" i="1"/>
  <c r="K7" i="2" s="1"/>
  <c r="P32" i="1"/>
  <c r="K8" i="2" s="1"/>
  <c r="P33" i="1"/>
  <c r="K9" i="2" s="1"/>
  <c r="P34" i="1"/>
  <c r="K10" i="2" s="1"/>
  <c r="P35" i="1"/>
  <c r="K11" i="2" s="1"/>
  <c r="P36" i="1"/>
  <c r="K12" i="2" s="1"/>
  <c r="P37" i="1"/>
  <c r="K13" i="2" s="1"/>
  <c r="P38" i="1"/>
  <c r="K14" i="2" s="1"/>
  <c r="P39" i="1"/>
  <c r="K15" i="2" s="1"/>
  <c r="P40" i="1"/>
  <c r="K16" i="2" s="1"/>
  <c r="P28" i="1"/>
  <c r="K4" i="2" s="1"/>
  <c r="O29" i="1"/>
  <c r="O30"/>
  <c r="O31"/>
  <c r="O32"/>
  <c r="O33"/>
  <c r="O34"/>
  <c r="O35"/>
  <c r="O36"/>
  <c r="O37"/>
  <c r="O38"/>
  <c r="O39"/>
  <c r="O40"/>
  <c r="P41"/>
  <c r="K17" i="2" s="1"/>
  <c r="O28" i="1"/>
  <c r="N29"/>
  <c r="N30"/>
  <c r="N31"/>
  <c r="N32"/>
  <c r="N33"/>
  <c r="N34"/>
  <c r="N35"/>
  <c r="N36"/>
  <c r="N37"/>
  <c r="N38"/>
  <c r="N39"/>
  <c r="N40"/>
  <c r="N41"/>
  <c r="N28"/>
  <c r="M29"/>
  <c r="J5" i="2" s="1"/>
  <c r="M30" i="1"/>
  <c r="J6" i="2" s="1"/>
  <c r="M31" i="1"/>
  <c r="J7" i="2" s="1"/>
  <c r="M32" i="1"/>
  <c r="J8" i="2" s="1"/>
  <c r="M33" i="1"/>
  <c r="J9" i="2" s="1"/>
  <c r="M34" i="1"/>
  <c r="J10" i="2" s="1"/>
  <c r="M35" i="1"/>
  <c r="J11" i="2" s="1"/>
  <c r="M36" i="1"/>
  <c r="J12" i="2" s="1"/>
  <c r="M37" i="1"/>
  <c r="J13" i="2" s="1"/>
  <c r="M38" i="1"/>
  <c r="J14" i="2" s="1"/>
  <c r="M39" i="1"/>
  <c r="J15" i="2" s="1"/>
  <c r="M40" i="1"/>
  <c r="J16" i="2" s="1"/>
  <c r="M28" i="1"/>
  <c r="J4" i="2" s="1"/>
  <c r="L29" i="1"/>
  <c r="L30"/>
  <c r="L31"/>
  <c r="L32"/>
  <c r="L33"/>
  <c r="L34"/>
  <c r="L35"/>
  <c r="L36"/>
  <c r="L37"/>
  <c r="L38"/>
  <c r="L39"/>
  <c r="L40"/>
  <c r="L41"/>
  <c r="M41" s="1"/>
  <c r="J17" i="2" s="1"/>
  <c r="L28" i="1"/>
  <c r="K29"/>
  <c r="K30"/>
  <c r="K31"/>
  <c r="K32"/>
  <c r="K33"/>
  <c r="K34"/>
  <c r="K35"/>
  <c r="K36"/>
  <c r="K37"/>
  <c r="K38"/>
  <c r="K39"/>
  <c r="K40"/>
  <c r="K41"/>
  <c r="J29"/>
  <c r="D5" i="2" s="1"/>
  <c r="J30" i="1"/>
  <c r="D6" i="2" s="1"/>
  <c r="J31" i="1"/>
  <c r="D7" i="2" s="1"/>
  <c r="J32" i="1"/>
  <c r="D8" i="2" s="1"/>
  <c r="J33" i="1"/>
  <c r="D9" i="2" s="1"/>
  <c r="J34" i="1"/>
  <c r="D10" i="2" s="1"/>
  <c r="J35" i="1"/>
  <c r="D11" i="2" s="1"/>
  <c r="J36" i="1"/>
  <c r="D12" i="2" s="1"/>
  <c r="J37" i="1"/>
  <c r="D13" i="2" s="1"/>
  <c r="J38" i="1"/>
  <c r="D14" i="2" s="1"/>
  <c r="J39" i="1"/>
  <c r="D15" i="2" s="1"/>
  <c r="J40" i="1"/>
  <c r="D16" i="2" s="1"/>
  <c r="I29" i="1"/>
  <c r="I30"/>
  <c r="I31"/>
  <c r="I32"/>
  <c r="I33"/>
  <c r="I34"/>
  <c r="I35"/>
  <c r="I36"/>
  <c r="I37"/>
  <c r="I38"/>
  <c r="I39"/>
  <c r="I40"/>
  <c r="I41"/>
  <c r="J41" s="1"/>
  <c r="D17" i="2" s="1"/>
  <c r="I28" i="1"/>
  <c r="H29"/>
  <c r="H30"/>
  <c r="H31"/>
  <c r="H32"/>
  <c r="H33"/>
  <c r="H34"/>
  <c r="H35"/>
  <c r="H36"/>
  <c r="H37"/>
  <c r="H38"/>
  <c r="H39"/>
  <c r="H40"/>
  <c r="H41"/>
  <c r="G29"/>
  <c r="C5" i="2" s="1"/>
  <c r="G30" i="1"/>
  <c r="C6" i="2" s="1"/>
  <c r="G31" i="1"/>
  <c r="C7" i="2" s="1"/>
  <c r="G32" i="1"/>
  <c r="C8" i="2" s="1"/>
  <c r="G33" i="1"/>
  <c r="C9" i="2" s="1"/>
  <c r="G34" i="1"/>
  <c r="C10" i="2" s="1"/>
  <c r="G35" i="1"/>
  <c r="C11" i="2" s="1"/>
  <c r="G36" i="1"/>
  <c r="C12" i="2" s="1"/>
  <c r="G37" i="1"/>
  <c r="C13" i="2" s="1"/>
  <c r="G38" i="1"/>
  <c r="C14" i="2" s="1"/>
  <c r="G39" i="1"/>
  <c r="C15" i="2" s="1"/>
  <c r="G40" i="1"/>
  <c r="C16" i="2" s="1"/>
  <c r="G41" i="1"/>
  <c r="C17" i="2" s="1"/>
  <c r="G28" i="1"/>
  <c r="C4" i="2" s="1"/>
  <c r="F29" i="1"/>
  <c r="F30"/>
  <c r="F31"/>
  <c r="F32"/>
  <c r="F33"/>
  <c r="F34"/>
  <c r="F35"/>
  <c r="F36"/>
  <c r="F37"/>
  <c r="F38"/>
  <c r="F39"/>
  <c r="F40"/>
  <c r="F41"/>
  <c r="E29"/>
  <c r="E30"/>
  <c r="E31"/>
  <c r="E32"/>
  <c r="E33"/>
  <c r="E34"/>
  <c r="E35"/>
  <c r="E36"/>
  <c r="E37"/>
  <c r="E38"/>
  <c r="E39"/>
  <c r="E40"/>
  <c r="E41"/>
  <c r="D29"/>
  <c r="B5" i="2" s="1"/>
  <c r="D30" i="1"/>
  <c r="B6" i="2" s="1"/>
  <c r="D31" i="1"/>
  <c r="B7" i="2" s="1"/>
  <c r="D32" i="1"/>
  <c r="B8" i="2" s="1"/>
  <c r="D33" i="1"/>
  <c r="B9" i="2" s="1"/>
  <c r="D34" i="1"/>
  <c r="B10" i="2" s="1"/>
  <c r="D35" i="1"/>
  <c r="B11" i="2" s="1"/>
  <c r="D36" i="1"/>
  <c r="B12" i="2" s="1"/>
  <c r="D37" i="1"/>
  <c r="B13" i="2" s="1"/>
  <c r="D38" i="1"/>
  <c r="B14" i="2" s="1"/>
  <c r="D39" i="1"/>
  <c r="B15" i="2" s="1"/>
  <c r="D40" i="1"/>
  <c r="B16" i="2" s="1"/>
  <c r="D41" i="1"/>
  <c r="B17" i="2" s="1"/>
  <c r="C29" i="1"/>
  <c r="C30"/>
  <c r="C31"/>
  <c r="C32"/>
  <c r="C33"/>
  <c r="C34"/>
  <c r="C35"/>
  <c r="C36"/>
  <c r="C37"/>
  <c r="C38"/>
  <c r="C39"/>
  <c r="C40"/>
  <c r="C41"/>
  <c r="B29"/>
  <c r="B30"/>
  <c r="B31"/>
  <c r="B32"/>
  <c r="B34"/>
  <c r="B35"/>
  <c r="B36"/>
  <c r="B37"/>
  <c r="B38"/>
  <c r="B39"/>
  <c r="B40"/>
  <c r="B41"/>
  <c r="C21" i="2" l="1"/>
  <c r="D21"/>
  <c r="B21"/>
  <c r="R10" i="6"/>
  <c r="Q10"/>
  <c r="R16"/>
  <c r="Q16"/>
  <c r="AJ19" i="1"/>
  <c r="AI18"/>
  <c r="J21" i="2"/>
  <c r="L21"/>
  <c r="K21"/>
  <c r="AI19" i="1" l="1"/>
</calcChain>
</file>

<file path=xl/sharedStrings.xml><?xml version="1.0" encoding="utf-8"?>
<sst xmlns="http://schemas.openxmlformats.org/spreadsheetml/2006/main" count="106" uniqueCount="51">
  <si>
    <t>Tahun</t>
  </si>
  <si>
    <t>Nilai Total Ekspor Dunia (000 US$)</t>
  </si>
  <si>
    <t>NILAI (US$)</t>
  </si>
  <si>
    <t>KUANTITAS (000 TON)</t>
  </si>
  <si>
    <t>'151311</t>
  </si>
  <si>
    <t>'151319</t>
  </si>
  <si>
    <t>INDONESIA</t>
  </si>
  <si>
    <t>PHILIPINA</t>
  </si>
  <si>
    <t>MALAYSIA</t>
  </si>
  <si>
    <t>TAHUN</t>
  </si>
  <si>
    <t xml:space="preserve"> 151311 (000 US$)</t>
  </si>
  <si>
    <t xml:space="preserve"> 151319 (000 US$)</t>
  </si>
  <si>
    <t>Nilai  Ekspor Dunia</t>
  </si>
  <si>
    <t>Nilai Ekspor Total Negara</t>
  </si>
  <si>
    <t>Indonesia</t>
  </si>
  <si>
    <t>Filipina</t>
  </si>
  <si>
    <t>Malaysia</t>
  </si>
  <si>
    <t>RCA</t>
  </si>
  <si>
    <t>FILIPINA</t>
  </si>
  <si>
    <t>CRUDE COCONUT OIL 151311</t>
  </si>
  <si>
    <t>Nilai RCA Crude Coconut Oil (151311)</t>
  </si>
  <si>
    <t>Philipina</t>
  </si>
  <si>
    <t xml:space="preserve">Rata-rata </t>
  </si>
  <si>
    <t>Rata-rata</t>
  </si>
  <si>
    <t>Nilai RCA Coconut (Copra) oil or fractions simply refined  (151319)</t>
  </si>
  <si>
    <t>nilai ekspor total dunia</t>
  </si>
  <si>
    <t>INDIA</t>
  </si>
  <si>
    <t>RCA 151311</t>
  </si>
  <si>
    <t>Dunia</t>
  </si>
  <si>
    <t>Pangsa Indonesia</t>
  </si>
  <si>
    <t>Pangsa Filipina</t>
  </si>
  <si>
    <t>Pangsa Malaysia</t>
  </si>
  <si>
    <t>total oil</t>
  </si>
  <si>
    <t>sum</t>
  </si>
  <si>
    <t>Total Ekspor Minyak Kelapa Indoneisa</t>
  </si>
  <si>
    <t>Total Ekspor Minyak Kelapa Filipina</t>
  </si>
  <si>
    <t>Total Ekspor Minyak Kelapa Malaysia</t>
  </si>
  <si>
    <t>total seluruh negara</t>
  </si>
  <si>
    <t>ESI Indonesia/total 3 negara</t>
  </si>
  <si>
    <t>2007-2012</t>
  </si>
  <si>
    <t>NILAI EXP(US$)</t>
  </si>
  <si>
    <t>KUANTITAS EXP(000 TON)</t>
  </si>
  <si>
    <t>World Share</t>
  </si>
  <si>
    <t>Share Indonesia Thdp Dunia</t>
  </si>
  <si>
    <t>Share Filipina Thdp Dunia</t>
  </si>
  <si>
    <t>Share Malaysia Thdp Dunia</t>
  </si>
  <si>
    <t>INDO-PHIL</t>
  </si>
  <si>
    <t>INDO-MALAY</t>
  </si>
  <si>
    <t>PHIL-MALAY</t>
  </si>
  <si>
    <t>ESI 2001-2006</t>
  </si>
  <si>
    <t>ESI 2013-2017</t>
  </si>
</sst>
</file>

<file path=xl/styles.xml><?xml version="1.0" encoding="utf-8"?>
<styleSheet xmlns="http://schemas.openxmlformats.org/spreadsheetml/2006/main">
  <fonts count="30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8"/>
      <color rgb="FF002B54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  <charset val="1"/>
      <scheme val="minor"/>
    </font>
    <font>
      <sz val="12"/>
      <color theme="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2"/>
      <color theme="1"/>
      <name val="Calibri"/>
      <family val="2"/>
      <charset val="1"/>
      <scheme val="minor"/>
    </font>
    <font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9.3000000000000007"/>
      <color rgb="FF333333"/>
      <name val="Arial"/>
      <family val="2"/>
    </font>
    <font>
      <sz val="9.3000000000000007"/>
      <color rgb="FF333333"/>
      <name val="Arial"/>
      <family val="2"/>
    </font>
    <font>
      <sz val="9.3000000000000007"/>
      <name val="Arial"/>
      <family val="2"/>
    </font>
  </fonts>
  <fills count="4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7F6F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2B54"/>
      </left>
      <right style="thin">
        <color rgb="FF002B54"/>
      </right>
      <top style="thin">
        <color rgb="FF002B54"/>
      </top>
      <bottom style="thin">
        <color rgb="FF002B54"/>
      </bottom>
      <diagonal/>
    </border>
    <border>
      <left style="thin">
        <color rgb="FF000000"/>
      </left>
      <right style="thin">
        <color rgb="FF002B5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2B54"/>
      </right>
      <top style="thin">
        <color rgb="FF000000"/>
      </top>
      <bottom style="thin">
        <color rgb="FF002B5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2B54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00">
    <xf numFmtId="0" fontId="0" fillId="0" borderId="0" xfId="0"/>
    <xf numFmtId="0" fontId="19" fillId="0" borderId="14" xfId="0" applyFont="1" applyFill="1" applyBorder="1" applyAlignment="1">
      <alignment horizontal="right" wrapText="1"/>
    </xf>
    <xf numFmtId="1" fontId="19" fillId="0" borderId="14" xfId="0" applyNumberFormat="1" applyFont="1" applyFill="1" applyBorder="1" applyAlignment="1">
      <alignment horizontal="right" wrapText="1"/>
    </xf>
    <xf numFmtId="0" fontId="0" fillId="0" borderId="0" xfId="0" applyFill="1" applyBorder="1"/>
    <xf numFmtId="0" fontId="0" fillId="0" borderId="0" xfId="0"/>
    <xf numFmtId="0" fontId="20" fillId="0" borderId="0" xfId="0" applyFont="1" applyFill="1"/>
    <xf numFmtId="0" fontId="20" fillId="0" borderId="14" xfId="0" applyFont="1" applyFill="1" applyBorder="1"/>
    <xf numFmtId="0" fontId="20" fillId="0" borderId="16" xfId="0" applyFont="1" applyFill="1" applyBorder="1" applyAlignment="1">
      <alignment horizontal="center"/>
    </xf>
    <xf numFmtId="0" fontId="22" fillId="0" borderId="14" xfId="0" applyFont="1" applyFill="1" applyBorder="1"/>
    <xf numFmtId="0" fontId="19" fillId="0" borderId="14" xfId="0" applyFont="1" applyFill="1" applyBorder="1" applyAlignment="1">
      <alignment horizontal="left" wrapText="1"/>
    </xf>
    <xf numFmtId="0" fontId="19" fillId="0" borderId="10" xfId="0" applyFont="1" applyFill="1" applyBorder="1" applyAlignment="1">
      <alignment horizontal="right" wrapText="1"/>
    </xf>
    <xf numFmtId="0" fontId="23" fillId="0" borderId="14" xfId="0" applyFont="1" applyFill="1" applyBorder="1" applyAlignment="1">
      <alignment wrapText="1"/>
    </xf>
    <xf numFmtId="0" fontId="19" fillId="0" borderId="15" xfId="0" applyFont="1" applyFill="1" applyBorder="1" applyAlignment="1">
      <alignment horizontal="right" wrapText="1"/>
    </xf>
    <xf numFmtId="0" fontId="19" fillId="0" borderId="11" xfId="0" applyFont="1" applyFill="1" applyBorder="1" applyAlignment="1">
      <alignment horizontal="right" wrapText="1"/>
    </xf>
    <xf numFmtId="0" fontId="23" fillId="0" borderId="14" xfId="0" applyFont="1" applyFill="1" applyBorder="1" applyAlignment="1"/>
    <xf numFmtId="0" fontId="19" fillId="0" borderId="12" xfId="0" applyFont="1" applyFill="1" applyBorder="1" applyAlignment="1">
      <alignment horizontal="right" wrapText="1"/>
    </xf>
    <xf numFmtId="0" fontId="19" fillId="0" borderId="13" xfId="0" applyFont="1" applyFill="1" applyBorder="1" applyAlignment="1">
      <alignment horizontal="right" wrapText="1"/>
    </xf>
    <xf numFmtId="0" fontId="21" fillId="0" borderId="14" xfId="0" applyFont="1" applyBorder="1"/>
    <xf numFmtId="0" fontId="24" fillId="0" borderId="14" xfId="0" applyFont="1" applyBorder="1"/>
    <xf numFmtId="0" fontId="18" fillId="33" borderId="10" xfId="0" applyFont="1" applyFill="1" applyBorder="1" applyAlignment="1">
      <alignment horizontal="right" wrapText="1"/>
    </xf>
    <xf numFmtId="0" fontId="18" fillId="33" borderId="12" xfId="0" applyFont="1" applyFill="1" applyBorder="1" applyAlignment="1">
      <alignment horizontal="right" wrapText="1"/>
    </xf>
    <xf numFmtId="0" fontId="18" fillId="34" borderId="10" xfId="0" applyFont="1" applyFill="1" applyBorder="1" applyAlignment="1">
      <alignment horizontal="right" wrapText="1"/>
    </xf>
    <xf numFmtId="0" fontId="23" fillId="0" borderId="19" xfId="0" applyFont="1" applyFill="1" applyBorder="1" applyAlignment="1"/>
    <xf numFmtId="0" fontId="21" fillId="0" borderId="19" xfId="0" applyFont="1" applyFill="1" applyBorder="1"/>
    <xf numFmtId="0" fontId="19" fillId="0" borderId="20" xfId="0" applyFont="1" applyFill="1" applyBorder="1" applyAlignment="1">
      <alignment horizontal="left" wrapText="1"/>
    </xf>
    <xf numFmtId="0" fontId="25" fillId="0" borderId="0" xfId="0" applyFont="1"/>
    <xf numFmtId="0" fontId="25" fillId="0" borderId="14" xfId="0" applyFont="1" applyBorder="1"/>
    <xf numFmtId="1" fontId="20" fillId="0" borderId="0" xfId="0" applyNumberFormat="1" applyFont="1" applyFill="1"/>
    <xf numFmtId="0" fontId="21" fillId="0" borderId="21" xfId="0" applyFont="1" applyBorder="1" applyAlignment="1"/>
    <xf numFmtId="0" fontId="21" fillId="0" borderId="0" xfId="0" applyFont="1" applyBorder="1" applyAlignment="1"/>
    <xf numFmtId="0" fontId="21" fillId="0" borderId="22" xfId="0" applyFont="1" applyBorder="1" applyAlignment="1">
      <alignment vertical="center"/>
    </xf>
    <xf numFmtId="0" fontId="21" fillId="0" borderId="23" xfId="0" applyFont="1" applyBorder="1" applyAlignment="1">
      <alignment vertical="center"/>
    </xf>
    <xf numFmtId="1" fontId="19" fillId="0" borderId="21" xfId="0" applyNumberFormat="1" applyFont="1" applyFill="1" applyBorder="1" applyAlignment="1">
      <alignment horizontal="right" wrapText="1"/>
    </xf>
    <xf numFmtId="1" fontId="19" fillId="0" borderId="0" xfId="0" applyNumberFormat="1" applyFont="1" applyFill="1" applyBorder="1" applyAlignment="1">
      <alignment horizontal="right" wrapText="1"/>
    </xf>
    <xf numFmtId="0" fontId="19" fillId="0" borderId="0" xfId="0" applyFont="1" applyFill="1" applyBorder="1" applyAlignment="1">
      <alignment horizontal="right" wrapText="1"/>
    </xf>
    <xf numFmtId="0" fontId="19" fillId="0" borderId="24" xfId="0" applyFont="1" applyFill="1" applyBorder="1" applyAlignment="1">
      <alignment horizontal="right" wrapText="1"/>
    </xf>
    <xf numFmtId="0" fontId="19" fillId="35" borderId="14" xfId="0" applyFont="1" applyFill="1" applyBorder="1"/>
    <xf numFmtId="1" fontId="19" fillId="35" borderId="14" xfId="0" applyNumberFormat="1" applyFont="1" applyFill="1" applyBorder="1" applyAlignment="1">
      <alignment horizontal="right" wrapText="1"/>
    </xf>
    <xf numFmtId="0" fontId="19" fillId="35" borderId="14" xfId="0" applyFont="1" applyFill="1" applyBorder="1" applyAlignment="1">
      <alignment horizontal="right" wrapText="1"/>
    </xf>
    <xf numFmtId="0" fontId="20" fillId="36" borderId="14" xfId="0" applyFont="1" applyFill="1" applyBorder="1"/>
    <xf numFmtId="0" fontId="20" fillId="36" borderId="14" xfId="0" applyFont="1" applyFill="1" applyBorder="1" applyAlignment="1">
      <alignment horizontal="right" wrapText="1"/>
    </xf>
    <xf numFmtId="0" fontId="20" fillId="0" borderId="18" xfId="0" applyFont="1" applyFill="1" applyBorder="1"/>
    <xf numFmtId="0" fontId="20" fillId="37" borderId="14" xfId="0" applyFont="1" applyFill="1" applyBorder="1"/>
    <xf numFmtId="0" fontId="19" fillId="37" borderId="14" xfId="0" applyFont="1" applyFill="1" applyBorder="1" applyAlignment="1">
      <alignment horizontal="right" wrapText="1"/>
    </xf>
    <xf numFmtId="0" fontId="0" fillId="38" borderId="0" xfId="0" applyFill="1"/>
    <xf numFmtId="0" fontId="19" fillId="38" borderId="14" xfId="0" applyFont="1" applyFill="1" applyBorder="1" applyAlignment="1">
      <alignment horizontal="right" wrapText="1"/>
    </xf>
    <xf numFmtId="0" fontId="18" fillId="38" borderId="0" xfId="0" applyFont="1" applyFill="1" applyBorder="1" applyAlignment="1">
      <alignment horizontal="right" wrapText="1"/>
    </xf>
    <xf numFmtId="0" fontId="19" fillId="38" borderId="14" xfId="0" applyFont="1" applyFill="1" applyBorder="1"/>
    <xf numFmtId="0" fontId="0" fillId="39" borderId="0" xfId="0" applyFill="1"/>
    <xf numFmtId="0" fontId="25" fillId="0" borderId="0" xfId="0" applyFont="1" applyBorder="1"/>
    <xf numFmtId="0" fontId="21" fillId="0" borderId="16" xfId="0" applyFont="1" applyBorder="1" applyAlignment="1">
      <alignment horizontal="center"/>
    </xf>
    <xf numFmtId="0" fontId="24" fillId="0" borderId="16" xfId="0" applyFont="1" applyBorder="1"/>
    <xf numFmtId="1" fontId="0" fillId="0" borderId="0" xfId="0" applyNumberFormat="1"/>
    <xf numFmtId="0" fontId="28" fillId="34" borderId="0" xfId="0" applyFont="1" applyFill="1" applyAlignment="1">
      <alignment horizontal="right" wrapText="1" indent="1"/>
    </xf>
    <xf numFmtId="1" fontId="28" fillId="34" borderId="0" xfId="0" applyNumberFormat="1" applyFont="1" applyFill="1" applyAlignment="1">
      <alignment horizontal="right" wrapText="1" indent="1"/>
    </xf>
    <xf numFmtId="0" fontId="0" fillId="40" borderId="0" xfId="0" applyFill="1"/>
    <xf numFmtId="0" fontId="28" fillId="40" borderId="0" xfId="0" applyFont="1" applyFill="1" applyAlignment="1">
      <alignment horizontal="right" wrapText="1" indent="1"/>
    </xf>
    <xf numFmtId="0" fontId="20" fillId="41" borderId="0" xfId="0" applyFont="1" applyFill="1"/>
    <xf numFmtId="0" fontId="29" fillId="41" borderId="0" xfId="0" applyFont="1" applyFill="1" applyAlignment="1">
      <alignment horizontal="right" wrapText="1" indent="1"/>
    </xf>
    <xf numFmtId="0" fontId="0" fillId="42" borderId="0" xfId="0" applyFill="1"/>
    <xf numFmtId="0" fontId="28" fillId="42" borderId="0" xfId="0" applyFont="1" applyFill="1" applyAlignment="1">
      <alignment horizontal="right" wrapText="1" indent="1"/>
    </xf>
    <xf numFmtId="0" fontId="20" fillId="0" borderId="23" xfId="0" applyFont="1" applyFill="1" applyBorder="1"/>
    <xf numFmtId="1" fontId="20" fillId="0" borderId="14" xfId="0" applyNumberFormat="1" applyFont="1" applyFill="1" applyBorder="1"/>
    <xf numFmtId="0" fontId="0" fillId="0" borderId="14" xfId="0" applyBorder="1"/>
    <xf numFmtId="0" fontId="0" fillId="38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39" borderId="0" xfId="0" applyFill="1" applyAlignment="1">
      <alignment horizontal="center"/>
    </xf>
    <xf numFmtId="1" fontId="19" fillId="0" borderId="0" xfId="0" applyNumberFormat="1" applyFont="1" applyFill="1" applyBorder="1" applyAlignment="1">
      <alignment horizontal="center" wrapText="1"/>
    </xf>
    <xf numFmtId="0" fontId="20" fillId="0" borderId="14" xfId="0" applyFont="1" applyFill="1" applyBorder="1" applyAlignment="1">
      <alignment horizontal="center"/>
    </xf>
    <xf numFmtId="0" fontId="20" fillId="0" borderId="17" xfId="0" applyFont="1" applyFill="1" applyBorder="1" applyAlignment="1">
      <alignment horizontal="center"/>
    </xf>
    <xf numFmtId="0" fontId="20" fillId="0" borderId="18" xfId="0" applyFont="1" applyFill="1" applyBorder="1" applyAlignment="1">
      <alignment horizontal="center"/>
    </xf>
    <xf numFmtId="0" fontId="20" fillId="0" borderId="16" xfId="0" applyFont="1" applyFill="1" applyBorder="1" applyAlignment="1">
      <alignment horizontal="center"/>
    </xf>
    <xf numFmtId="0" fontId="20" fillId="36" borderId="14" xfId="0" applyFont="1" applyFill="1" applyBorder="1" applyAlignment="1">
      <alignment horizontal="center"/>
    </xf>
    <xf numFmtId="0" fontId="20" fillId="0" borderId="0" xfId="0" applyFont="1" applyFill="1" applyAlignment="1">
      <alignment horizontal="center"/>
    </xf>
    <xf numFmtId="0" fontId="20" fillId="37" borderId="14" xfId="0" applyFont="1" applyFill="1" applyBorder="1" applyAlignment="1">
      <alignment horizontal="center"/>
    </xf>
    <xf numFmtId="0" fontId="21" fillId="0" borderId="26" xfId="0" applyFont="1" applyBorder="1" applyAlignment="1">
      <alignment horizontal="center" vertical="center"/>
    </xf>
    <xf numFmtId="0" fontId="21" fillId="0" borderId="16" xfId="0" applyFont="1" applyBorder="1" applyAlignment="1">
      <alignment horizontal="center" vertical="center"/>
    </xf>
    <xf numFmtId="0" fontId="21" fillId="0" borderId="25" xfId="0" applyFont="1" applyBorder="1" applyAlignment="1">
      <alignment horizontal="center"/>
    </xf>
    <xf numFmtId="1" fontId="19" fillId="40" borderId="14" xfId="0" applyNumberFormat="1" applyFont="1" applyFill="1" applyBorder="1" applyAlignment="1">
      <alignment horizontal="right" wrapText="1"/>
    </xf>
    <xf numFmtId="0" fontId="0" fillId="40" borderId="14" xfId="0" applyFill="1" applyBorder="1"/>
    <xf numFmtId="0" fontId="0" fillId="40" borderId="14" xfId="0" applyFill="1" applyBorder="1" applyAlignment="1"/>
    <xf numFmtId="0" fontId="0" fillId="35" borderId="14" xfId="0" applyFill="1" applyBorder="1"/>
    <xf numFmtId="0" fontId="0" fillId="35" borderId="14" xfId="0" applyFill="1" applyBorder="1" applyAlignment="1"/>
    <xf numFmtId="0" fontId="0" fillId="43" borderId="14" xfId="0" applyFill="1" applyBorder="1"/>
    <xf numFmtId="0" fontId="0" fillId="43" borderId="14" xfId="0" applyFill="1" applyBorder="1" applyAlignment="1"/>
    <xf numFmtId="0" fontId="28" fillId="40" borderId="14" xfId="0" applyFont="1" applyFill="1" applyBorder="1" applyAlignment="1">
      <alignment horizontal="right" wrapText="1" indent="1"/>
    </xf>
    <xf numFmtId="0" fontId="28" fillId="35" borderId="14" xfId="0" applyFont="1" applyFill="1" applyBorder="1" applyAlignment="1">
      <alignment horizontal="right" wrapText="1" indent="1"/>
    </xf>
    <xf numFmtId="0" fontId="19" fillId="43" borderId="14" xfId="0" applyFont="1" applyFill="1" applyBorder="1" applyAlignment="1">
      <alignment horizontal="right" wrapText="1"/>
    </xf>
    <xf numFmtId="0" fontId="28" fillId="43" borderId="14" xfId="0" applyFont="1" applyFill="1" applyBorder="1" applyAlignment="1">
      <alignment horizontal="right" wrapText="1" indent="1"/>
    </xf>
    <xf numFmtId="1" fontId="28" fillId="40" borderId="14" xfId="0" applyNumberFormat="1" applyFont="1" applyFill="1" applyBorder="1" applyAlignment="1">
      <alignment horizontal="right" wrapText="1" indent="1"/>
    </xf>
    <xf numFmtId="1" fontId="28" fillId="35" borderId="14" xfId="0" applyNumberFormat="1" applyFont="1" applyFill="1" applyBorder="1" applyAlignment="1">
      <alignment horizontal="right" wrapText="1" indent="1"/>
    </xf>
    <xf numFmtId="1" fontId="28" fillId="43" borderId="14" xfId="0" applyNumberFormat="1" applyFont="1" applyFill="1" applyBorder="1" applyAlignment="1">
      <alignment horizontal="right" wrapText="1" indent="1"/>
    </xf>
    <xf numFmtId="1" fontId="20" fillId="40" borderId="14" xfId="0" applyNumberFormat="1" applyFont="1" applyFill="1" applyBorder="1"/>
    <xf numFmtId="1" fontId="20" fillId="35" borderId="14" xfId="0" applyNumberFormat="1" applyFont="1" applyFill="1" applyBorder="1"/>
    <xf numFmtId="1" fontId="20" fillId="43" borderId="14" xfId="0" applyNumberFormat="1" applyFont="1" applyFill="1" applyBorder="1"/>
    <xf numFmtId="0" fontId="27" fillId="34" borderId="0" xfId="0" applyFont="1" applyFill="1" applyAlignment="1">
      <alignment horizontal="right" wrapText="1" indent="1"/>
    </xf>
    <xf numFmtId="0" fontId="16" fillId="0" borderId="0" xfId="0" applyFont="1"/>
    <xf numFmtId="0" fontId="26" fillId="40" borderId="14" xfId="0" applyFont="1" applyFill="1" applyBorder="1"/>
    <xf numFmtId="0" fontId="26" fillId="41" borderId="14" xfId="0" applyFont="1" applyFill="1" applyBorder="1"/>
    <xf numFmtId="0" fontId="26" fillId="35" borderId="14" xfId="0" applyFont="1" applyFill="1" applyBorder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d-ID"/>
  <c:chart>
    <c:plotArea>
      <c:layout/>
      <c:lineChart>
        <c:grouping val="standard"/>
        <c:ser>
          <c:idx val="0"/>
          <c:order val="0"/>
          <c:tx>
            <c:strRef>
              <c:f>'Nilai RCA'!$B$2:$B$3</c:f>
              <c:strCache>
                <c:ptCount val="1"/>
                <c:pt idx="0">
                  <c:v>Nilai RCA Crude Coconut Oil (151311) Indonesia</c:v>
                </c:pt>
              </c:strCache>
            </c:strRef>
          </c:tx>
          <c:cat>
            <c:strRef>
              <c:f>'Nilai RCA'!$A$4:$A$21</c:f>
              <c:strCache>
                <c:ptCount val="18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Rata-rata </c:v>
                </c:pt>
              </c:strCache>
            </c:strRef>
          </c:cat>
          <c:val>
            <c:numRef>
              <c:f>'Nilai RCA'!$B$4:$B$21</c:f>
              <c:numCache>
                <c:formatCode>General</c:formatCode>
                <c:ptCount val="18"/>
                <c:pt idx="0">
                  <c:v>21.438475027072382</c:v>
                </c:pt>
                <c:pt idx="1">
                  <c:v>30.189051688302644</c:v>
                </c:pt>
                <c:pt idx="2">
                  <c:v>21.056059572809655</c:v>
                </c:pt>
                <c:pt idx="3">
                  <c:v>36.657883516526979</c:v>
                </c:pt>
                <c:pt idx="4">
                  <c:v>42.776484984871544</c:v>
                </c:pt>
                <c:pt idx="5">
                  <c:v>32.287597495416179</c:v>
                </c:pt>
                <c:pt idx="6">
                  <c:v>50.068494933109683</c:v>
                </c:pt>
                <c:pt idx="7">
                  <c:v>42.809655294771225</c:v>
                </c:pt>
                <c:pt idx="8">
                  <c:v>34.844804125961765</c:v>
                </c:pt>
                <c:pt idx="9">
                  <c:v>22.706806454308538</c:v>
                </c:pt>
                <c:pt idx="10">
                  <c:v>26.784859810400885</c:v>
                </c:pt>
                <c:pt idx="11">
                  <c:v>43.372096763688489</c:v>
                </c:pt>
                <c:pt idx="12">
                  <c:v>33.211698248566734</c:v>
                </c:pt>
                <c:pt idx="13">
                  <c:v>38.791071542424284</c:v>
                </c:pt>
                <c:pt idx="14">
                  <c:v>35.204977454118882</c:v>
                </c:pt>
                <c:pt idx="15">
                  <c:v>30.077638209609653</c:v>
                </c:pt>
                <c:pt idx="16">
                  <c:v>23.178196037615049</c:v>
                </c:pt>
                <c:pt idx="17">
                  <c:v>33.262108891739686</c:v>
                </c:pt>
              </c:numCache>
            </c:numRef>
          </c:val>
        </c:ser>
        <c:ser>
          <c:idx val="1"/>
          <c:order val="1"/>
          <c:tx>
            <c:strRef>
              <c:f>'Nilai RCA'!$C$2:$C$3</c:f>
              <c:strCache>
                <c:ptCount val="1"/>
                <c:pt idx="0">
                  <c:v>Nilai RCA Crude Coconut Oil (151311) Philipina</c:v>
                </c:pt>
              </c:strCache>
            </c:strRef>
          </c:tx>
          <c:cat>
            <c:strRef>
              <c:f>'Nilai RCA'!$A$4:$A$21</c:f>
              <c:strCache>
                <c:ptCount val="18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Rata-rata </c:v>
                </c:pt>
              </c:strCache>
            </c:strRef>
          </c:cat>
          <c:val>
            <c:numRef>
              <c:f>'Nilai RCA'!$C$4:$C$21</c:f>
              <c:numCache>
                <c:formatCode>General</c:formatCode>
                <c:ptCount val="18"/>
                <c:pt idx="0">
                  <c:v>134.75710722746808</c:v>
                </c:pt>
                <c:pt idx="1">
                  <c:v>112.14813089090774</c:v>
                </c:pt>
                <c:pt idx="2">
                  <c:v>142.63919599719665</c:v>
                </c:pt>
                <c:pt idx="3">
                  <c:v>124.69499230744651</c:v>
                </c:pt>
                <c:pt idx="4">
                  <c:v>123.93947140353649</c:v>
                </c:pt>
                <c:pt idx="5">
                  <c:v>140.1989797229829</c:v>
                </c:pt>
                <c:pt idx="6">
                  <c:v>123.30212483587495</c:v>
                </c:pt>
                <c:pt idx="7">
                  <c:v>140.58250076251204</c:v>
                </c:pt>
                <c:pt idx="8">
                  <c:v>160.77432612154837</c:v>
                </c:pt>
                <c:pt idx="9">
                  <c:v>190.61453904043981</c:v>
                </c:pt>
                <c:pt idx="10">
                  <c:v>205.66393145249205</c:v>
                </c:pt>
                <c:pt idx="11">
                  <c:v>159.56162706913167</c:v>
                </c:pt>
                <c:pt idx="12">
                  <c:v>193.26808223939113</c:v>
                </c:pt>
                <c:pt idx="13">
                  <c:v>158.15282589675783</c:v>
                </c:pt>
                <c:pt idx="14">
                  <c:v>137.61482444113878</c:v>
                </c:pt>
                <c:pt idx="15">
                  <c:v>150.57092828183818</c:v>
                </c:pt>
                <c:pt idx="16">
                  <c:v>149.22133634109423</c:v>
                </c:pt>
                <c:pt idx="17">
                  <c:v>149.86499553127987</c:v>
                </c:pt>
              </c:numCache>
            </c:numRef>
          </c:val>
        </c:ser>
        <c:ser>
          <c:idx val="2"/>
          <c:order val="2"/>
          <c:tx>
            <c:strRef>
              <c:f>'Nilai RCA'!$D$2:$D$3</c:f>
              <c:strCache>
                <c:ptCount val="1"/>
                <c:pt idx="0">
                  <c:v>Nilai RCA Crude Coconut Oil (151311) Malaysia</c:v>
                </c:pt>
              </c:strCache>
            </c:strRef>
          </c:tx>
          <c:cat>
            <c:strRef>
              <c:f>'Nilai RCA'!$A$4:$A$21</c:f>
              <c:strCache>
                <c:ptCount val="18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Rata-rata </c:v>
                </c:pt>
              </c:strCache>
            </c:strRef>
          </c:cat>
          <c:val>
            <c:numRef>
              <c:f>'Nilai RCA'!$D$4:$D$21</c:f>
              <c:numCache>
                <c:formatCode>General</c:formatCode>
                <c:ptCount val="18"/>
                <c:pt idx="0">
                  <c:v>1.3372253863340291</c:v>
                </c:pt>
                <c:pt idx="1">
                  <c:v>1.425227698559671</c:v>
                </c:pt>
                <c:pt idx="2">
                  <c:v>2.0532905574477041</c:v>
                </c:pt>
                <c:pt idx="3">
                  <c:v>2.4860663795308922</c:v>
                </c:pt>
                <c:pt idx="4">
                  <c:v>2.3516442017533286</c:v>
                </c:pt>
                <c:pt idx="5">
                  <c:v>3.4038253662026512</c:v>
                </c:pt>
                <c:pt idx="6">
                  <c:v>2.1609837072251366</c:v>
                </c:pt>
                <c:pt idx="7">
                  <c:v>2.6339598893401051</c:v>
                </c:pt>
                <c:pt idx="8">
                  <c:v>1.7739603198278036</c:v>
                </c:pt>
                <c:pt idx="9">
                  <c:v>0.86181885047568085</c:v>
                </c:pt>
                <c:pt idx="10">
                  <c:v>1.9090775365896344</c:v>
                </c:pt>
                <c:pt idx="11">
                  <c:v>2.060241983633492</c:v>
                </c:pt>
                <c:pt idx="12">
                  <c:v>0.88502603492110132</c:v>
                </c:pt>
                <c:pt idx="13">
                  <c:v>1.9537237141297261</c:v>
                </c:pt>
                <c:pt idx="14">
                  <c:v>1.6169452330050051</c:v>
                </c:pt>
                <c:pt idx="15">
                  <c:v>1.2773283090749339</c:v>
                </c:pt>
                <c:pt idx="16">
                  <c:v>1.592630020062703</c:v>
                </c:pt>
                <c:pt idx="17">
                  <c:v>1.8695867757713884</c:v>
                </c:pt>
              </c:numCache>
            </c:numRef>
          </c:val>
        </c:ser>
        <c:marker val="1"/>
        <c:axId val="117435008"/>
        <c:axId val="117531776"/>
      </c:lineChart>
      <c:catAx>
        <c:axId val="117435008"/>
        <c:scaling>
          <c:orientation val="minMax"/>
        </c:scaling>
        <c:axPos val="b"/>
        <c:tickLblPos val="nextTo"/>
        <c:crossAx val="117531776"/>
        <c:crosses val="autoZero"/>
        <c:auto val="1"/>
        <c:lblAlgn val="ctr"/>
        <c:lblOffset val="100"/>
      </c:catAx>
      <c:valAx>
        <c:axId val="117531776"/>
        <c:scaling>
          <c:orientation val="minMax"/>
        </c:scaling>
        <c:axPos val="l"/>
        <c:majorGridlines/>
        <c:numFmt formatCode="General" sourceLinked="1"/>
        <c:tickLblPos val="nextTo"/>
        <c:crossAx val="117435008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d-ID"/>
  <c:chart>
    <c:plotArea>
      <c:layout/>
      <c:lineChart>
        <c:grouping val="standard"/>
        <c:ser>
          <c:idx val="0"/>
          <c:order val="0"/>
          <c:tx>
            <c:strRef>
              <c:f>'Nilai RCA'!$J$2:$J$3</c:f>
              <c:strCache>
                <c:ptCount val="1"/>
                <c:pt idx="0">
                  <c:v>Nilai RCA Coconut (Copra) oil or fractions simply refined  (151319) Indonesia</c:v>
                </c:pt>
              </c:strCache>
            </c:strRef>
          </c:tx>
          <c:cat>
            <c:strRef>
              <c:f>'Nilai RCA'!$I$4:$I$21</c:f>
              <c:strCache>
                <c:ptCount val="18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Rata-rata</c:v>
                </c:pt>
              </c:strCache>
            </c:strRef>
          </c:cat>
          <c:val>
            <c:numRef>
              <c:f>'Nilai RCA'!$J$4:$J$21</c:f>
              <c:numCache>
                <c:formatCode>General</c:formatCode>
                <c:ptCount val="18"/>
                <c:pt idx="0">
                  <c:v>9.0699281394410889</c:v>
                </c:pt>
                <c:pt idx="1">
                  <c:v>15.285641036197324</c:v>
                </c:pt>
                <c:pt idx="2">
                  <c:v>18.361800305100157</c:v>
                </c:pt>
                <c:pt idx="3">
                  <c:v>12.57102309317902</c:v>
                </c:pt>
                <c:pt idx="4">
                  <c:v>16.646113849057063</c:v>
                </c:pt>
                <c:pt idx="5">
                  <c:v>18.749560644232268</c:v>
                </c:pt>
                <c:pt idx="6">
                  <c:v>21.551440311918636</c:v>
                </c:pt>
                <c:pt idx="7">
                  <c:v>24.23246152009974</c:v>
                </c:pt>
                <c:pt idx="8">
                  <c:v>20.785088973422315</c:v>
                </c:pt>
                <c:pt idx="9">
                  <c:v>22.37396115405053</c:v>
                </c:pt>
                <c:pt idx="10">
                  <c:v>23.445929571928641</c:v>
                </c:pt>
                <c:pt idx="11">
                  <c:v>23.813422279536894</c:v>
                </c:pt>
                <c:pt idx="12">
                  <c:v>18.878736915164726</c:v>
                </c:pt>
                <c:pt idx="13">
                  <c:v>26.628871917158655</c:v>
                </c:pt>
                <c:pt idx="14">
                  <c:v>26.835056276358742</c:v>
                </c:pt>
                <c:pt idx="15">
                  <c:v>30.537969484913951</c:v>
                </c:pt>
                <c:pt idx="16">
                  <c:v>24.910722779414208</c:v>
                </c:pt>
                <c:pt idx="17">
                  <c:v>19.456712836463364</c:v>
                </c:pt>
              </c:numCache>
            </c:numRef>
          </c:val>
        </c:ser>
        <c:ser>
          <c:idx val="1"/>
          <c:order val="1"/>
          <c:tx>
            <c:strRef>
              <c:f>'Nilai RCA'!$K$2:$K$3</c:f>
              <c:strCache>
                <c:ptCount val="1"/>
                <c:pt idx="0">
                  <c:v>Nilai RCA Coconut (Copra) oil or fractions simply refined  (151319) Philipina</c:v>
                </c:pt>
              </c:strCache>
            </c:strRef>
          </c:tx>
          <c:cat>
            <c:strRef>
              <c:f>'Nilai RCA'!$I$4:$I$21</c:f>
              <c:strCache>
                <c:ptCount val="18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Rata-rata</c:v>
                </c:pt>
              </c:strCache>
            </c:strRef>
          </c:cat>
          <c:val>
            <c:numRef>
              <c:f>'Nilai RCA'!$K$4:$K$21</c:f>
              <c:numCache>
                <c:formatCode>General</c:formatCode>
                <c:ptCount val="18"/>
                <c:pt idx="0">
                  <c:v>73.144621882568813</c:v>
                </c:pt>
                <c:pt idx="1">
                  <c:v>50.815846226799231</c:v>
                </c:pt>
                <c:pt idx="2">
                  <c:v>60.144538328042394</c:v>
                </c:pt>
                <c:pt idx="3">
                  <c:v>83.187727486885734</c:v>
                </c:pt>
                <c:pt idx="4">
                  <c:v>88.935623638642184</c:v>
                </c:pt>
                <c:pt idx="5">
                  <c:v>95.441533081123893</c:v>
                </c:pt>
                <c:pt idx="6">
                  <c:v>105.85604648466162</c:v>
                </c:pt>
                <c:pt idx="7">
                  <c:v>124.39494777327231</c:v>
                </c:pt>
                <c:pt idx="8">
                  <c:v>98.484052837273197</c:v>
                </c:pt>
                <c:pt idx="9">
                  <c:v>94.182013023304989</c:v>
                </c:pt>
                <c:pt idx="10">
                  <c:v>113.02566273321747</c:v>
                </c:pt>
                <c:pt idx="11">
                  <c:v>105.14707818414576</c:v>
                </c:pt>
                <c:pt idx="12">
                  <c:v>124.83225978068197</c:v>
                </c:pt>
                <c:pt idx="13">
                  <c:v>107.62219348650474</c:v>
                </c:pt>
                <c:pt idx="14">
                  <c:v>82.718869642611082</c:v>
                </c:pt>
                <c:pt idx="15">
                  <c:v>70.378091777632307</c:v>
                </c:pt>
                <c:pt idx="16">
                  <c:v>77.028436441015359</c:v>
                </c:pt>
                <c:pt idx="17">
                  <c:v>94.658153210508871</c:v>
                </c:pt>
              </c:numCache>
            </c:numRef>
          </c:val>
        </c:ser>
        <c:ser>
          <c:idx val="2"/>
          <c:order val="2"/>
          <c:tx>
            <c:strRef>
              <c:f>'Nilai RCA'!$L$2:$L$3</c:f>
              <c:strCache>
                <c:ptCount val="1"/>
                <c:pt idx="0">
                  <c:v>Nilai RCA Coconut (Copra) oil or fractions simply refined  (151319) Malaysia</c:v>
                </c:pt>
              </c:strCache>
            </c:strRef>
          </c:tx>
          <c:cat>
            <c:strRef>
              <c:f>'Nilai RCA'!$I$4:$I$21</c:f>
              <c:strCache>
                <c:ptCount val="18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Rata-rata</c:v>
                </c:pt>
              </c:strCache>
            </c:strRef>
          </c:cat>
          <c:val>
            <c:numRef>
              <c:f>'Nilai RCA'!$L$4:$L$21</c:f>
              <c:numCache>
                <c:formatCode>General</c:formatCode>
                <c:ptCount val="18"/>
                <c:pt idx="0">
                  <c:v>3.5948776350053615</c:v>
                </c:pt>
                <c:pt idx="1">
                  <c:v>8.2807382869893313</c:v>
                </c:pt>
                <c:pt idx="2">
                  <c:v>12.202523846254193</c:v>
                </c:pt>
                <c:pt idx="3">
                  <c:v>12.666860419234727</c:v>
                </c:pt>
                <c:pt idx="4">
                  <c:v>13.003984204066175</c:v>
                </c:pt>
                <c:pt idx="5">
                  <c:v>10.036971460012376</c:v>
                </c:pt>
                <c:pt idx="6">
                  <c:v>12.62458937943256</c:v>
                </c:pt>
                <c:pt idx="7">
                  <c:v>10.079785205561507</c:v>
                </c:pt>
                <c:pt idx="8">
                  <c:v>11.952692870216877</c:v>
                </c:pt>
                <c:pt idx="9">
                  <c:v>10.72688122107883</c:v>
                </c:pt>
                <c:pt idx="10">
                  <c:v>11.288841944345904</c:v>
                </c:pt>
                <c:pt idx="11">
                  <c:v>9.3396912902613654</c:v>
                </c:pt>
                <c:pt idx="12">
                  <c:v>8.5332313703200597</c:v>
                </c:pt>
                <c:pt idx="13">
                  <c:v>9.891999146528331</c:v>
                </c:pt>
                <c:pt idx="14">
                  <c:v>8.434452798433119</c:v>
                </c:pt>
                <c:pt idx="15">
                  <c:v>8.0298906310949683</c:v>
                </c:pt>
                <c:pt idx="16">
                  <c:v>6.503443464619945</c:v>
                </c:pt>
                <c:pt idx="17">
                  <c:v>10.301690591379113</c:v>
                </c:pt>
              </c:numCache>
            </c:numRef>
          </c:val>
        </c:ser>
        <c:marker val="1"/>
        <c:axId val="125323136"/>
        <c:axId val="125324672"/>
      </c:lineChart>
      <c:catAx>
        <c:axId val="125323136"/>
        <c:scaling>
          <c:orientation val="minMax"/>
        </c:scaling>
        <c:axPos val="b"/>
        <c:tickLblPos val="nextTo"/>
        <c:crossAx val="125324672"/>
        <c:crosses val="autoZero"/>
        <c:auto val="1"/>
        <c:lblAlgn val="ctr"/>
        <c:lblOffset val="100"/>
      </c:catAx>
      <c:valAx>
        <c:axId val="125324672"/>
        <c:scaling>
          <c:orientation val="minMax"/>
        </c:scaling>
        <c:axPos val="l"/>
        <c:majorGridlines/>
        <c:numFmt formatCode="General" sourceLinked="1"/>
        <c:tickLblPos val="nextTo"/>
        <c:crossAx val="125323136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204545</xdr:colOff>
      <xdr:row>30</xdr:row>
      <xdr:rowOff>146589</xdr:rowOff>
    </xdr:from>
    <xdr:to>
      <xdr:col>6</xdr:col>
      <xdr:colOff>1148973</xdr:colOff>
      <xdr:row>45</xdr:row>
      <xdr:rowOff>32289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138678</xdr:colOff>
      <xdr:row>25</xdr:row>
      <xdr:rowOff>77008</xdr:rowOff>
    </xdr:from>
    <xdr:to>
      <xdr:col>16</xdr:col>
      <xdr:colOff>53759</xdr:colOff>
      <xdr:row>39</xdr:row>
      <xdr:rowOff>153207</xdr:rowOff>
    </xdr:to>
    <xdr:graphicFrame macro="">
      <xdr:nvGraphicFramePr>
        <xdr:cNvPr id="11" name="Chart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AJ44"/>
  <sheetViews>
    <sheetView topLeftCell="A21" workbookViewId="0">
      <selection activeCell="M3" sqref="M3:N3"/>
    </sheetView>
  </sheetViews>
  <sheetFormatPr defaultRowHeight="15"/>
  <cols>
    <col min="2" max="2" width="31.85546875" customWidth="1"/>
    <col min="3" max="3" width="12" bestFit="1" customWidth="1"/>
    <col min="5" max="5" width="17.5703125" customWidth="1"/>
    <col min="6" max="6" width="15.42578125" customWidth="1"/>
    <col min="7" max="7" width="14.28515625" customWidth="1"/>
    <col min="8" max="8" width="10" bestFit="1" customWidth="1"/>
    <col min="9" max="9" width="13.5703125" customWidth="1"/>
    <col min="12" max="12" width="12" bestFit="1" customWidth="1"/>
    <col min="15" max="15" width="12" bestFit="1" customWidth="1"/>
    <col min="18" max="18" width="12" bestFit="1" customWidth="1"/>
    <col min="32" max="34" width="12" bestFit="1" customWidth="1"/>
  </cols>
  <sheetData>
    <row r="2" spans="1:36">
      <c r="A2" s="5"/>
      <c r="B2" s="5"/>
      <c r="C2" s="5"/>
      <c r="D2" s="39"/>
      <c r="E2" s="72" t="s">
        <v>12</v>
      </c>
      <c r="F2" s="72"/>
      <c r="G2" s="74" t="s">
        <v>13</v>
      </c>
      <c r="H2" s="74"/>
      <c r="I2" s="74"/>
      <c r="J2" s="71" t="s">
        <v>6</v>
      </c>
      <c r="K2" s="71"/>
      <c r="L2" s="71"/>
      <c r="M2" s="71"/>
      <c r="N2" s="71"/>
      <c r="O2" s="73" t="s">
        <v>7</v>
      </c>
      <c r="P2" s="73"/>
      <c r="Q2" s="73"/>
      <c r="R2" s="73"/>
      <c r="S2" s="73"/>
      <c r="T2" s="71" t="s">
        <v>8</v>
      </c>
      <c r="U2" s="71"/>
      <c r="V2" s="71"/>
      <c r="W2" s="71"/>
      <c r="X2" s="71"/>
      <c r="AA2" s="71" t="s">
        <v>26</v>
      </c>
      <c r="AB2" s="71"/>
      <c r="AC2" s="71"/>
      <c r="AD2" s="71"/>
      <c r="AE2" s="71"/>
    </row>
    <row r="3" spans="1:36">
      <c r="A3" s="36" t="s">
        <v>0</v>
      </c>
      <c r="B3" s="36" t="s">
        <v>1</v>
      </c>
      <c r="D3" s="39" t="s">
        <v>0</v>
      </c>
      <c r="E3" s="39" t="s">
        <v>10</v>
      </c>
      <c r="F3" s="39" t="s">
        <v>11</v>
      </c>
      <c r="G3" s="42" t="s">
        <v>14</v>
      </c>
      <c r="H3" s="42" t="s">
        <v>15</v>
      </c>
      <c r="I3" s="42" t="s">
        <v>16</v>
      </c>
      <c r="J3" s="41" t="s">
        <v>9</v>
      </c>
      <c r="K3" s="68" t="s">
        <v>40</v>
      </c>
      <c r="L3" s="68"/>
      <c r="M3" s="68" t="s">
        <v>41</v>
      </c>
      <c r="N3" s="68"/>
      <c r="O3" s="7" t="s">
        <v>9</v>
      </c>
      <c r="P3" s="68" t="s">
        <v>2</v>
      </c>
      <c r="Q3" s="68"/>
      <c r="R3" s="68" t="s">
        <v>3</v>
      </c>
      <c r="S3" s="68"/>
      <c r="T3" s="8" t="s">
        <v>9</v>
      </c>
      <c r="U3" s="69" t="s">
        <v>2</v>
      </c>
      <c r="V3" s="70"/>
      <c r="W3" s="69" t="s">
        <v>3</v>
      </c>
      <c r="X3" s="70"/>
      <c r="Z3" s="5" t="s">
        <v>25</v>
      </c>
      <c r="AA3" s="8" t="s">
        <v>9</v>
      </c>
      <c r="AB3" s="69" t="s">
        <v>2</v>
      </c>
      <c r="AC3" s="70"/>
      <c r="AD3" s="69" t="s">
        <v>3</v>
      </c>
      <c r="AE3" s="70"/>
    </row>
    <row r="4" spans="1:36">
      <c r="A4" s="36"/>
      <c r="B4" s="37"/>
      <c r="D4" s="39"/>
      <c r="E4" s="39"/>
      <c r="F4" s="39"/>
      <c r="G4" s="42"/>
      <c r="H4" s="42"/>
      <c r="I4" s="42"/>
      <c r="J4" s="41"/>
      <c r="K4" s="9" t="s">
        <v>4</v>
      </c>
      <c r="L4" s="9" t="s">
        <v>5</v>
      </c>
      <c r="M4" s="9" t="s">
        <v>4</v>
      </c>
      <c r="N4" s="9" t="s">
        <v>5</v>
      </c>
      <c r="O4" s="8"/>
      <c r="P4" s="9" t="s">
        <v>4</v>
      </c>
      <c r="Q4" s="9" t="s">
        <v>5</v>
      </c>
      <c r="R4" s="9" t="s">
        <v>4</v>
      </c>
      <c r="S4" s="9" t="s">
        <v>5</v>
      </c>
      <c r="T4" s="8"/>
      <c r="U4" s="9" t="s">
        <v>4</v>
      </c>
      <c r="V4" s="9" t="s">
        <v>5</v>
      </c>
      <c r="W4" s="9" t="s">
        <v>4</v>
      </c>
      <c r="X4" s="9" t="s">
        <v>5</v>
      </c>
      <c r="Z4" s="5"/>
      <c r="AA4" s="8"/>
      <c r="AB4" s="9" t="s">
        <v>4</v>
      </c>
      <c r="AC4" s="9" t="s">
        <v>5</v>
      </c>
      <c r="AD4" s="9" t="s">
        <v>4</v>
      </c>
      <c r="AE4" s="9" t="s">
        <v>5</v>
      </c>
      <c r="AF4" s="24" t="s">
        <v>28</v>
      </c>
      <c r="AG4">
        <v>151311</v>
      </c>
      <c r="AH4">
        <v>151319</v>
      </c>
      <c r="AI4" s="4" t="s">
        <v>27</v>
      </c>
    </row>
    <row r="5" spans="1:36">
      <c r="A5" s="38">
        <v>2001</v>
      </c>
      <c r="B5" s="38">
        <v>6114485767</v>
      </c>
      <c r="D5" s="39">
        <v>2001</v>
      </c>
      <c r="E5" s="40">
        <v>481077</v>
      </c>
      <c r="F5" s="39">
        <v>199419</v>
      </c>
      <c r="G5" s="43">
        <v>56316867</v>
      </c>
      <c r="H5" s="43">
        <v>32150203</v>
      </c>
      <c r="I5" s="43">
        <v>88004487</v>
      </c>
      <c r="J5" s="9">
        <v>2001</v>
      </c>
      <c r="K5" s="2">
        <v>94992</v>
      </c>
      <c r="L5" s="2">
        <v>16659</v>
      </c>
      <c r="M5" s="2">
        <v>337680</v>
      </c>
      <c r="N5" s="2">
        <v>57339</v>
      </c>
      <c r="O5" s="11">
        <v>2001</v>
      </c>
      <c r="P5" s="1">
        <v>340871</v>
      </c>
      <c r="Q5" s="1">
        <v>76696</v>
      </c>
      <c r="R5" s="1">
        <v>1191923</v>
      </c>
      <c r="S5" s="1">
        <v>226235</v>
      </c>
      <c r="T5" s="11">
        <v>2001</v>
      </c>
      <c r="U5" s="1">
        <v>9259</v>
      </c>
      <c r="V5" s="1">
        <v>10318</v>
      </c>
      <c r="W5" s="1">
        <v>32239</v>
      </c>
      <c r="X5" s="1">
        <v>25877</v>
      </c>
      <c r="Z5" s="19">
        <v>43878489</v>
      </c>
      <c r="AA5" s="11">
        <v>2001</v>
      </c>
      <c r="AB5" s="21">
        <v>13</v>
      </c>
      <c r="AC5" s="19">
        <v>3310</v>
      </c>
      <c r="AD5" s="13"/>
      <c r="AE5" s="10"/>
      <c r="AF5">
        <f>E5/B5</f>
        <v>7.8678243491281318E-5</v>
      </c>
      <c r="AG5">
        <f>AB5/Z5</f>
        <v>2.9627273628314778E-7</v>
      </c>
      <c r="AH5">
        <f>AC5/Z5</f>
        <v>7.5435596699786084E-5</v>
      </c>
      <c r="AI5">
        <f>AG5/AF5</f>
        <v>3.7656246903374126E-3</v>
      </c>
      <c r="AJ5">
        <f>AH5/AF5</f>
        <v>0.95878597884744887</v>
      </c>
    </row>
    <row r="6" spans="1:36">
      <c r="A6" s="38">
        <v>2002</v>
      </c>
      <c r="B6" s="38">
        <v>6403653403</v>
      </c>
      <c r="D6" s="39">
        <v>2002</v>
      </c>
      <c r="E6" s="40">
        <v>453567</v>
      </c>
      <c r="F6" s="39">
        <v>261113</v>
      </c>
      <c r="G6" s="43">
        <v>57158751</v>
      </c>
      <c r="H6" s="43">
        <v>35208159</v>
      </c>
      <c r="I6" s="43">
        <v>94058291</v>
      </c>
      <c r="J6" s="6">
        <v>2002</v>
      </c>
      <c r="K6" s="2">
        <v>122221</v>
      </c>
      <c r="L6" s="2">
        <v>35626</v>
      </c>
      <c r="M6" s="2">
        <v>352888</v>
      </c>
      <c r="N6" s="2">
        <v>91115</v>
      </c>
      <c r="O6" s="14">
        <v>2002</v>
      </c>
      <c r="P6" s="1">
        <v>279672</v>
      </c>
      <c r="Q6" s="1">
        <v>72953</v>
      </c>
      <c r="R6" s="1">
        <v>766864</v>
      </c>
      <c r="S6" s="1">
        <v>178013</v>
      </c>
      <c r="T6" s="14">
        <v>2002</v>
      </c>
      <c r="U6" s="1">
        <v>9495</v>
      </c>
      <c r="V6" s="1">
        <v>31759</v>
      </c>
      <c r="W6" s="1">
        <v>26352</v>
      </c>
      <c r="X6" s="1">
        <v>69211</v>
      </c>
      <c r="Z6" s="19">
        <v>50097958</v>
      </c>
      <c r="AA6" s="14">
        <v>2002</v>
      </c>
      <c r="AB6" s="21">
        <v>73</v>
      </c>
      <c r="AC6" s="19">
        <v>3436</v>
      </c>
      <c r="AD6" s="12"/>
      <c r="AE6" s="10"/>
      <c r="AF6" s="4">
        <f t="shared" ref="AF6:AF18" si="0">E6/B6</f>
        <v>7.0829411190104666E-5</v>
      </c>
      <c r="AG6" s="4">
        <f t="shared" ref="AG6:AG18" si="1">AB6/Z6</f>
        <v>1.4571452193720152E-6</v>
      </c>
      <c r="AH6" s="4">
        <f t="shared" ref="AH6:AH18" si="2">AC6/Z6</f>
        <v>6.8585629777564986E-5</v>
      </c>
      <c r="AI6" s="4">
        <f t="shared" ref="AI6:AI18" si="3">AG6/AF6</f>
        <v>2.0572601054963845E-2</v>
      </c>
      <c r="AJ6" s="4">
        <f t="shared" ref="AJ6:AJ18" si="4">AH6/AF6</f>
        <v>0.96832133184733926</v>
      </c>
    </row>
    <row r="7" spans="1:36">
      <c r="A7" s="36">
        <v>2003</v>
      </c>
      <c r="B7" s="38">
        <v>7463423856</v>
      </c>
      <c r="D7" s="39">
        <v>2003</v>
      </c>
      <c r="E7" s="40">
        <v>576851</v>
      </c>
      <c r="F7" s="39">
        <v>361076</v>
      </c>
      <c r="G7" s="43">
        <v>61058187</v>
      </c>
      <c r="H7" s="43">
        <v>36231205</v>
      </c>
      <c r="I7" s="43">
        <v>104707229</v>
      </c>
      <c r="J7" s="6">
        <v>2003</v>
      </c>
      <c r="K7" s="2">
        <v>99368</v>
      </c>
      <c r="L7" s="2">
        <v>54240</v>
      </c>
      <c r="M7" s="2">
        <v>244681</v>
      </c>
      <c r="N7" s="2">
        <v>120139</v>
      </c>
      <c r="O7" s="14">
        <v>2003</v>
      </c>
      <c r="P7" s="1">
        <v>399436</v>
      </c>
      <c r="Q7" s="1">
        <v>105424</v>
      </c>
      <c r="R7" s="1">
        <v>980603</v>
      </c>
      <c r="S7" s="1">
        <v>224264</v>
      </c>
      <c r="T7" s="14">
        <v>2003</v>
      </c>
      <c r="U7" s="1">
        <v>16617</v>
      </c>
      <c r="V7" s="1">
        <v>61814</v>
      </c>
      <c r="W7" s="1">
        <v>38253</v>
      </c>
      <c r="X7" s="1">
        <v>122671</v>
      </c>
      <c r="Z7" s="20">
        <v>59360659</v>
      </c>
      <c r="AA7" s="14">
        <v>2003</v>
      </c>
      <c r="AB7" s="19">
        <v>260</v>
      </c>
      <c r="AC7" s="19">
        <v>6040</v>
      </c>
      <c r="AD7" s="16"/>
      <c r="AE7" s="15"/>
      <c r="AF7" s="4">
        <f t="shared" si="0"/>
        <v>7.7290397963430371E-5</v>
      </c>
      <c r="AG7" s="4">
        <f t="shared" si="1"/>
        <v>4.3800052826232942E-6</v>
      </c>
      <c r="AH7" s="4">
        <f t="shared" si="2"/>
        <v>1.0175089195017192E-4</v>
      </c>
      <c r="AI7" s="4">
        <f t="shared" si="3"/>
        <v>5.6669462158749337E-2</v>
      </c>
      <c r="AJ7" s="4">
        <f t="shared" si="4"/>
        <v>1.3164751978417155</v>
      </c>
    </row>
    <row r="8" spans="1:36">
      <c r="A8" s="36">
        <v>2004</v>
      </c>
      <c r="B8" s="38">
        <v>9087575488</v>
      </c>
      <c r="D8" s="39">
        <v>2004</v>
      </c>
      <c r="E8" s="40">
        <v>765489</v>
      </c>
      <c r="F8" s="39">
        <v>443409</v>
      </c>
      <c r="G8" s="43">
        <v>71582468</v>
      </c>
      <c r="H8" s="43">
        <v>39680520</v>
      </c>
      <c r="I8" s="43">
        <v>126639701</v>
      </c>
      <c r="J8" s="6">
        <v>2004</v>
      </c>
      <c r="K8" s="2">
        <v>221037</v>
      </c>
      <c r="L8" s="2">
        <v>43907</v>
      </c>
      <c r="M8" s="2">
        <v>376166</v>
      </c>
      <c r="N8" s="2">
        <v>70947</v>
      </c>
      <c r="O8" s="14">
        <v>2004</v>
      </c>
      <c r="P8" s="1">
        <v>416790</v>
      </c>
      <c r="Q8" s="1">
        <v>161062</v>
      </c>
      <c r="R8" s="1">
        <v>703660</v>
      </c>
      <c r="S8" s="1">
        <v>256148</v>
      </c>
      <c r="T8" s="14">
        <v>2004</v>
      </c>
      <c r="U8" s="1">
        <v>26520</v>
      </c>
      <c r="V8" s="1">
        <v>78270</v>
      </c>
      <c r="W8" s="1">
        <v>42619</v>
      </c>
      <c r="X8" s="1">
        <v>108949</v>
      </c>
      <c r="Z8" s="19">
        <v>75904200</v>
      </c>
      <c r="AA8" s="14">
        <v>2004</v>
      </c>
      <c r="AB8" s="19">
        <v>461</v>
      </c>
      <c r="AC8" s="19">
        <v>6030</v>
      </c>
      <c r="AD8" s="12"/>
      <c r="AE8" s="10"/>
      <c r="AF8" s="4">
        <f t="shared" si="0"/>
        <v>8.4234678546639429E-5</v>
      </c>
      <c r="AG8" s="4">
        <f t="shared" si="1"/>
        <v>6.0734452112004342E-6</v>
      </c>
      <c r="AH8" s="4">
        <f t="shared" si="2"/>
        <v>7.9442244302686807E-5</v>
      </c>
      <c r="AI8" s="4">
        <f t="shared" si="3"/>
        <v>7.2101482619627524E-2</v>
      </c>
      <c r="AJ8" s="4">
        <f t="shared" si="4"/>
        <v>0.94310616094653787</v>
      </c>
    </row>
    <row r="9" spans="1:36">
      <c r="A9" s="36">
        <v>2005</v>
      </c>
      <c r="B9" s="38">
        <v>10342324066</v>
      </c>
      <c r="D9" s="39">
        <v>2005</v>
      </c>
      <c r="E9" s="40">
        <v>976475</v>
      </c>
      <c r="F9" s="39">
        <v>491779</v>
      </c>
      <c r="G9" s="43">
        <v>85659948</v>
      </c>
      <c r="H9" s="43">
        <v>41254683</v>
      </c>
      <c r="I9" s="43">
        <v>141624046</v>
      </c>
      <c r="J9" s="6">
        <v>2005</v>
      </c>
      <c r="K9" s="2">
        <v>345960</v>
      </c>
      <c r="L9" s="2">
        <v>67802</v>
      </c>
      <c r="M9" s="2">
        <v>640440</v>
      </c>
      <c r="N9" s="2">
        <v>111632</v>
      </c>
      <c r="O9" s="14">
        <v>2005</v>
      </c>
      <c r="P9" s="1">
        <v>482754</v>
      </c>
      <c r="Q9" s="1">
        <v>174462</v>
      </c>
      <c r="R9" s="1">
        <v>864422</v>
      </c>
      <c r="S9" s="1">
        <v>287894</v>
      </c>
      <c r="T9" s="14">
        <v>2005</v>
      </c>
      <c r="U9" s="1">
        <v>31445</v>
      </c>
      <c r="V9" s="1">
        <v>87572</v>
      </c>
      <c r="W9" s="1">
        <v>54037</v>
      </c>
      <c r="X9" s="1">
        <v>126681</v>
      </c>
      <c r="Z9" s="19">
        <v>100352637</v>
      </c>
      <c r="AA9" s="14">
        <v>2005</v>
      </c>
      <c r="AB9" s="19">
        <v>141</v>
      </c>
      <c r="AC9" s="19">
        <v>6381</v>
      </c>
      <c r="AD9" s="12"/>
      <c r="AE9" s="10"/>
      <c r="AF9" s="4">
        <f t="shared" si="0"/>
        <v>9.4415432524506238E-5</v>
      </c>
      <c r="AG9" s="4">
        <f t="shared" si="1"/>
        <v>1.405045290439154E-6</v>
      </c>
      <c r="AH9" s="4">
        <f t="shared" si="2"/>
        <v>6.3585773037533639E-5</v>
      </c>
      <c r="AI9" s="4">
        <f t="shared" si="3"/>
        <v>1.4881521514763636E-2</v>
      </c>
      <c r="AJ9" s="4">
        <f t="shared" si="4"/>
        <v>0.67346800557238851</v>
      </c>
    </row>
    <row r="10" spans="1:36">
      <c r="A10" s="36">
        <v>2006</v>
      </c>
      <c r="B10" s="38">
        <v>11952137642</v>
      </c>
      <c r="D10" s="39">
        <v>2006</v>
      </c>
      <c r="E10" s="40">
        <v>723064</v>
      </c>
      <c r="F10" s="39">
        <v>466625</v>
      </c>
      <c r="G10" s="43">
        <v>100798616</v>
      </c>
      <c r="H10" s="43">
        <v>47410117</v>
      </c>
      <c r="I10" s="43">
        <v>160669231</v>
      </c>
      <c r="J10" s="6">
        <v>2006</v>
      </c>
      <c r="K10" s="2">
        <v>196889</v>
      </c>
      <c r="L10" s="2">
        <v>73785</v>
      </c>
      <c r="M10" s="2">
        <v>383809</v>
      </c>
      <c r="N10" s="2">
        <v>136164</v>
      </c>
      <c r="O10" s="14">
        <v>2006</v>
      </c>
      <c r="P10" s="1">
        <v>402112</v>
      </c>
      <c r="Q10" s="1">
        <v>176657</v>
      </c>
      <c r="R10" s="1">
        <v>754996</v>
      </c>
      <c r="S10" s="1">
        <v>311835</v>
      </c>
      <c r="T10" s="14">
        <v>2006</v>
      </c>
      <c r="U10" s="1">
        <v>33085</v>
      </c>
      <c r="V10" s="1">
        <v>62959</v>
      </c>
      <c r="W10" s="1">
        <v>65138</v>
      </c>
      <c r="X10" s="1">
        <v>100562</v>
      </c>
      <c r="Z10" s="19">
        <v>121200606</v>
      </c>
      <c r="AA10" s="14">
        <v>2006</v>
      </c>
      <c r="AB10" s="19">
        <v>108</v>
      </c>
      <c r="AC10" s="19">
        <v>5371</v>
      </c>
      <c r="AD10" s="12"/>
      <c r="AE10" s="10"/>
      <c r="AF10" s="4">
        <f t="shared" si="0"/>
        <v>6.0496625930673833E-5</v>
      </c>
      <c r="AG10" s="4">
        <f t="shared" si="1"/>
        <v>8.9108465348762369E-7</v>
      </c>
      <c r="AH10" s="4">
        <f t="shared" si="2"/>
        <v>4.4314959943352099E-5</v>
      </c>
      <c r="AI10" s="4">
        <f t="shared" si="3"/>
        <v>1.4729493418505076E-2</v>
      </c>
      <c r="AJ10" s="4">
        <f t="shared" si="4"/>
        <v>0.73251952917398844</v>
      </c>
    </row>
    <row r="11" spans="1:36">
      <c r="A11" s="36">
        <v>2007</v>
      </c>
      <c r="B11" s="38">
        <v>13774387292</v>
      </c>
      <c r="D11" s="39">
        <v>2007</v>
      </c>
      <c r="E11" s="40">
        <v>1124879</v>
      </c>
      <c r="F11" s="39">
        <v>581837</v>
      </c>
      <c r="G11" s="43">
        <v>114100873</v>
      </c>
      <c r="H11" s="43">
        <v>50465711</v>
      </c>
      <c r="I11" s="43">
        <v>175961863</v>
      </c>
      <c r="J11" s="6">
        <v>2007</v>
      </c>
      <c r="K11" s="2">
        <v>466538</v>
      </c>
      <c r="L11" s="2">
        <v>103871</v>
      </c>
      <c r="M11" s="2">
        <v>606827</v>
      </c>
      <c r="N11" s="2">
        <v>133096</v>
      </c>
      <c r="O11" s="14">
        <v>2007</v>
      </c>
      <c r="P11" s="1">
        <v>508160</v>
      </c>
      <c r="Q11" s="1">
        <v>225653</v>
      </c>
      <c r="R11" s="1">
        <v>608656</v>
      </c>
      <c r="S11" s="1">
        <v>281148</v>
      </c>
      <c r="T11" s="14">
        <v>2007</v>
      </c>
      <c r="U11" s="1">
        <v>31053</v>
      </c>
      <c r="V11" s="1">
        <v>93835</v>
      </c>
      <c r="W11" s="1">
        <v>37682</v>
      </c>
      <c r="X11" s="1">
        <v>102639</v>
      </c>
      <c r="Z11" s="20">
        <v>145898053</v>
      </c>
      <c r="AA11" s="14">
        <v>2007</v>
      </c>
      <c r="AB11" s="21">
        <v>99</v>
      </c>
      <c r="AC11" s="19">
        <v>6847</v>
      </c>
      <c r="AD11" s="12"/>
      <c r="AE11" s="10"/>
      <c r="AF11" s="4">
        <f t="shared" si="0"/>
        <v>8.1664539856035292E-5</v>
      </c>
      <c r="AG11" s="4">
        <f t="shared" si="1"/>
        <v>6.7855600513051393E-7</v>
      </c>
      <c r="AH11" s="4">
        <f t="shared" si="2"/>
        <v>4.6930029970996252E-5</v>
      </c>
      <c r="AI11" s="4">
        <f t="shared" si="3"/>
        <v>8.3090654319087093E-3</v>
      </c>
      <c r="AJ11" s="4">
        <f t="shared" si="4"/>
        <v>0.57466839406342363</v>
      </c>
    </row>
    <row r="12" spans="1:36">
      <c r="A12" s="36">
        <v>2008</v>
      </c>
      <c r="B12" s="38">
        <v>15972399592</v>
      </c>
      <c r="D12" s="39">
        <v>2008</v>
      </c>
      <c r="E12" s="40">
        <v>1539639</v>
      </c>
      <c r="F12" s="39">
        <v>979926</v>
      </c>
      <c r="G12" s="43">
        <v>137020424</v>
      </c>
      <c r="H12" s="43">
        <v>49077540</v>
      </c>
      <c r="I12" s="43">
        <v>198702475</v>
      </c>
      <c r="J12" s="6">
        <v>2008</v>
      </c>
      <c r="K12" s="2">
        <v>565426</v>
      </c>
      <c r="L12" s="2">
        <v>203707</v>
      </c>
      <c r="M12" s="2">
        <v>479805</v>
      </c>
      <c r="N12" s="2">
        <v>169557</v>
      </c>
      <c r="O12" s="14">
        <v>2008</v>
      </c>
      <c r="P12" s="1">
        <v>665063</v>
      </c>
      <c r="Q12" s="1">
        <v>374549</v>
      </c>
      <c r="R12" s="1">
        <v>547201</v>
      </c>
      <c r="S12" s="1">
        <v>302914</v>
      </c>
      <c r="T12" s="14">
        <v>2008</v>
      </c>
      <c r="U12" s="1">
        <v>50450</v>
      </c>
      <c r="V12" s="1">
        <v>122879</v>
      </c>
      <c r="W12" s="1">
        <v>42606</v>
      </c>
      <c r="X12" s="1">
        <v>91890</v>
      </c>
      <c r="Z12" s="19">
        <v>181860898</v>
      </c>
      <c r="AA12" s="14">
        <v>2008</v>
      </c>
      <c r="AB12" s="21">
        <v>78</v>
      </c>
      <c r="AC12" s="19">
        <v>13680</v>
      </c>
      <c r="AD12" s="12"/>
      <c r="AE12" s="10"/>
      <c r="AF12" s="4">
        <f t="shared" si="0"/>
        <v>9.6393719123527921E-5</v>
      </c>
      <c r="AG12" s="4">
        <f t="shared" si="1"/>
        <v>4.2889923484266528E-7</v>
      </c>
      <c r="AH12" s="4">
        <f t="shared" si="2"/>
        <v>7.5222327341636686E-5</v>
      </c>
      <c r="AI12" s="4">
        <f t="shared" si="3"/>
        <v>4.4494520881908674E-3</v>
      </c>
      <c r="AJ12" s="4">
        <f t="shared" si="4"/>
        <v>0.78036544315962919</v>
      </c>
    </row>
    <row r="13" spans="1:36">
      <c r="A13" s="36">
        <v>2009</v>
      </c>
      <c r="B13" s="38">
        <v>12313170859</v>
      </c>
      <c r="D13" s="39">
        <v>2009</v>
      </c>
      <c r="E13" s="40">
        <v>812555</v>
      </c>
      <c r="F13" s="39">
        <v>607368</v>
      </c>
      <c r="G13" s="43">
        <v>116509992</v>
      </c>
      <c r="H13" s="43">
        <v>38435802</v>
      </c>
      <c r="I13" s="43">
        <v>157194832</v>
      </c>
      <c r="J13" s="6">
        <v>2009</v>
      </c>
      <c r="K13" s="2">
        <v>267907</v>
      </c>
      <c r="L13" s="2">
        <v>119453</v>
      </c>
      <c r="M13" s="2">
        <v>409043</v>
      </c>
      <c r="N13" s="2">
        <v>162113</v>
      </c>
      <c r="O13" s="14">
        <v>2009</v>
      </c>
      <c r="P13" s="1">
        <v>407789</v>
      </c>
      <c r="Q13" s="1">
        <v>186717</v>
      </c>
      <c r="R13" s="1">
        <v>575699</v>
      </c>
      <c r="S13" s="1">
        <v>257239</v>
      </c>
      <c r="T13" s="14">
        <v>2009</v>
      </c>
      <c r="U13" s="1">
        <v>18402</v>
      </c>
      <c r="V13" s="1">
        <v>92680</v>
      </c>
      <c r="W13" s="1">
        <v>26019</v>
      </c>
      <c r="X13" s="1">
        <v>102595</v>
      </c>
      <c r="Z13" s="19">
        <v>176765036</v>
      </c>
      <c r="AA13" s="14">
        <v>2009</v>
      </c>
      <c r="AB13" s="21">
        <v>52</v>
      </c>
      <c r="AC13" s="19">
        <v>8315</v>
      </c>
      <c r="AD13" s="12"/>
      <c r="AE13" s="10"/>
      <c r="AF13" s="4">
        <f t="shared" si="0"/>
        <v>6.5990719149818631E-5</v>
      </c>
      <c r="AG13" s="4">
        <f t="shared" si="1"/>
        <v>2.9417582332288837E-7</v>
      </c>
      <c r="AH13" s="4">
        <f t="shared" si="2"/>
        <v>4.7039845594804167E-5</v>
      </c>
      <c r="AI13" s="4">
        <f t="shared" si="3"/>
        <v>4.4578363005110073E-3</v>
      </c>
      <c r="AJ13" s="4">
        <f t="shared" si="4"/>
        <v>0.71282516997594281</v>
      </c>
    </row>
    <row r="14" spans="1:36">
      <c r="A14" s="38">
        <v>2010</v>
      </c>
      <c r="B14" s="38">
        <v>15058446483</v>
      </c>
      <c r="D14" s="39">
        <v>2010</v>
      </c>
      <c r="E14" s="40">
        <v>1501524</v>
      </c>
      <c r="F14" s="39">
        <v>890801</v>
      </c>
      <c r="G14" s="43">
        <v>157779103</v>
      </c>
      <c r="H14" s="43">
        <v>51497515</v>
      </c>
      <c r="I14" s="43">
        <v>198790691</v>
      </c>
      <c r="J14" s="6">
        <v>2010</v>
      </c>
      <c r="K14" s="2">
        <v>357238</v>
      </c>
      <c r="L14" s="2">
        <v>208830</v>
      </c>
      <c r="M14" s="2">
        <v>362189</v>
      </c>
      <c r="N14" s="2">
        <v>205309</v>
      </c>
      <c r="O14" s="14">
        <v>2010</v>
      </c>
      <c r="P14" s="1">
        <v>978801</v>
      </c>
      <c r="Q14" s="1">
        <v>286916</v>
      </c>
      <c r="R14" s="1">
        <v>1058791</v>
      </c>
      <c r="S14" s="1">
        <v>286945</v>
      </c>
      <c r="T14" s="14">
        <v>2010</v>
      </c>
      <c r="U14" s="1">
        <v>17083</v>
      </c>
      <c r="V14" s="1">
        <v>126145</v>
      </c>
      <c r="W14" s="1">
        <v>19459</v>
      </c>
      <c r="X14" s="1">
        <v>112148</v>
      </c>
      <c r="Z14" s="19">
        <v>220408496</v>
      </c>
      <c r="AA14" s="14">
        <v>2010</v>
      </c>
      <c r="AB14" s="21">
        <v>51</v>
      </c>
      <c r="AC14" s="19">
        <v>7215</v>
      </c>
      <c r="AD14" s="13"/>
      <c r="AE14" s="10"/>
      <c r="AF14" s="4">
        <f t="shared" si="0"/>
        <v>9.9713074764725714E-5</v>
      </c>
      <c r="AG14" s="4">
        <f t="shared" si="1"/>
        <v>2.3138853957789358E-7</v>
      </c>
      <c r="AH14" s="4">
        <f t="shared" si="2"/>
        <v>3.2734672804990237E-5</v>
      </c>
      <c r="AI14" s="4">
        <f t="shared" si="3"/>
        <v>2.320543621023199E-3</v>
      </c>
      <c r="AJ14" s="4">
        <f t="shared" si="4"/>
        <v>0.32828867109181137</v>
      </c>
    </row>
    <row r="15" spans="1:36">
      <c r="A15" s="36">
        <v>2011</v>
      </c>
      <c r="B15" s="38">
        <v>18223780065</v>
      </c>
      <c r="D15" s="39">
        <v>2011</v>
      </c>
      <c r="E15" s="40">
        <v>1775166</v>
      </c>
      <c r="F15" s="39">
        <v>1553856</v>
      </c>
      <c r="G15" s="43">
        <v>203496619</v>
      </c>
      <c r="H15" s="43">
        <v>48042129</v>
      </c>
      <c r="I15" s="43">
        <v>226992682</v>
      </c>
      <c r="J15" s="6">
        <v>2011</v>
      </c>
      <c r="K15" s="2">
        <v>530942</v>
      </c>
      <c r="L15" s="2">
        <v>406815</v>
      </c>
      <c r="M15" s="2">
        <v>324244</v>
      </c>
      <c r="N15" s="2">
        <v>245557</v>
      </c>
      <c r="O15" s="14">
        <v>2011</v>
      </c>
      <c r="P15" s="1">
        <v>962456</v>
      </c>
      <c r="Q15" s="1">
        <v>462990</v>
      </c>
      <c r="R15" s="1">
        <v>563030</v>
      </c>
      <c r="S15" s="1">
        <v>263693</v>
      </c>
      <c r="T15" s="14">
        <v>2011</v>
      </c>
      <c r="U15" s="1">
        <v>42212</v>
      </c>
      <c r="V15" s="1">
        <v>218491</v>
      </c>
      <c r="W15" s="1">
        <v>28077</v>
      </c>
      <c r="X15" s="1">
        <v>115537</v>
      </c>
      <c r="Z15" s="20">
        <v>301483250</v>
      </c>
      <c r="AA15" s="14">
        <v>2011</v>
      </c>
      <c r="AB15" s="19">
        <v>561</v>
      </c>
      <c r="AC15" s="19">
        <v>13053</v>
      </c>
      <c r="AD15" s="16"/>
      <c r="AE15" s="15"/>
      <c r="AF15" s="4">
        <f t="shared" si="0"/>
        <v>9.7409318685168182E-5</v>
      </c>
      <c r="AG15" s="4">
        <f t="shared" si="1"/>
        <v>1.8607998951848901E-6</v>
      </c>
      <c r="AH15" s="4">
        <f t="shared" si="2"/>
        <v>4.3295937668178913E-5</v>
      </c>
      <c r="AI15" s="4">
        <f t="shared" si="3"/>
        <v>1.9102894058822945E-2</v>
      </c>
      <c r="AJ15" s="4">
        <f t="shared" si="4"/>
        <v>0.44447428903710495</v>
      </c>
    </row>
    <row r="16" spans="1:36">
      <c r="A16" s="38">
        <v>2012</v>
      </c>
      <c r="B16" s="38">
        <v>18461735539</v>
      </c>
      <c r="D16" s="39">
        <v>2012</v>
      </c>
      <c r="E16" s="40">
        <v>1432771</v>
      </c>
      <c r="F16" s="39">
        <v>1256928</v>
      </c>
      <c r="G16" s="43">
        <v>190031839</v>
      </c>
      <c r="H16" s="43">
        <v>51995224</v>
      </c>
      <c r="I16" s="43">
        <v>227449500</v>
      </c>
      <c r="J16" s="6">
        <v>2012</v>
      </c>
      <c r="K16" s="2">
        <v>639648</v>
      </c>
      <c r="L16" s="2">
        <v>308096</v>
      </c>
      <c r="M16" s="2">
        <v>549578</v>
      </c>
      <c r="N16" s="2">
        <v>253369</v>
      </c>
      <c r="O16" s="14">
        <v>2012</v>
      </c>
      <c r="P16" s="1">
        <v>643867</v>
      </c>
      <c r="Q16" s="1">
        <v>372219</v>
      </c>
      <c r="R16" s="1">
        <v>546390</v>
      </c>
      <c r="S16" s="1">
        <v>311113</v>
      </c>
      <c r="T16" s="14">
        <v>2012</v>
      </c>
      <c r="U16" s="1">
        <v>36367</v>
      </c>
      <c r="V16" s="1">
        <v>144629</v>
      </c>
      <c r="W16" s="1">
        <v>29919</v>
      </c>
      <c r="X16" s="1">
        <v>106864</v>
      </c>
      <c r="Z16" s="19">
        <v>289564769</v>
      </c>
      <c r="AA16" s="14">
        <v>2012</v>
      </c>
      <c r="AB16" s="19">
        <v>349</v>
      </c>
      <c r="AC16" s="19">
        <v>19142</v>
      </c>
      <c r="AD16" s="12"/>
      <c r="AE16" s="10"/>
      <c r="AF16" s="4">
        <f t="shared" si="0"/>
        <v>7.7607600703265603E-5</v>
      </c>
      <c r="AG16" s="4">
        <f t="shared" si="1"/>
        <v>1.2052571215940984E-6</v>
      </c>
      <c r="AH16" s="4">
        <f t="shared" si="2"/>
        <v>6.6106108371215559E-5</v>
      </c>
      <c r="AI16" s="4">
        <f t="shared" si="3"/>
        <v>1.553014280395584E-2</v>
      </c>
      <c r="AJ16" s="4">
        <f t="shared" si="4"/>
        <v>0.85179940846224256</v>
      </c>
    </row>
    <row r="17" spans="1:36">
      <c r="A17" s="36">
        <v>2013</v>
      </c>
      <c r="B17" s="38">
        <v>18925086844</v>
      </c>
      <c r="D17" s="39">
        <v>2013</v>
      </c>
      <c r="E17" s="40">
        <v>986126</v>
      </c>
      <c r="F17" s="39">
        <v>1162068</v>
      </c>
      <c r="G17" s="43">
        <v>182551754</v>
      </c>
      <c r="H17" s="43">
        <v>56697803</v>
      </c>
      <c r="I17" s="43">
        <v>228316107</v>
      </c>
      <c r="J17" s="6">
        <v>2013</v>
      </c>
      <c r="K17" s="2">
        <v>315916</v>
      </c>
      <c r="L17" s="2">
        <v>211618</v>
      </c>
      <c r="M17" s="2">
        <v>388058</v>
      </c>
      <c r="N17" s="2">
        <v>242510</v>
      </c>
      <c r="O17" s="14">
        <v>2013</v>
      </c>
      <c r="P17" s="1">
        <v>570980</v>
      </c>
      <c r="Q17" s="1">
        <v>434597</v>
      </c>
      <c r="R17" s="1">
        <v>640846</v>
      </c>
      <c r="S17" s="1">
        <v>439991</v>
      </c>
      <c r="T17" s="14">
        <v>2013</v>
      </c>
      <c r="U17" s="1">
        <v>10529</v>
      </c>
      <c r="V17" s="1">
        <v>119631</v>
      </c>
      <c r="W17" s="1">
        <v>12533</v>
      </c>
      <c r="X17" s="1">
        <v>118536</v>
      </c>
      <c r="Z17" s="19">
        <v>336611389</v>
      </c>
      <c r="AA17" s="14">
        <v>2013</v>
      </c>
      <c r="AB17" s="19">
        <v>153</v>
      </c>
      <c r="AC17" s="19">
        <v>14745</v>
      </c>
      <c r="AD17" s="12"/>
      <c r="AE17" s="10"/>
      <c r="AF17" s="4">
        <f t="shared" si="0"/>
        <v>5.2106815050766379E-5</v>
      </c>
      <c r="AG17" s="4">
        <f t="shared" si="1"/>
        <v>4.5453007533265608E-7</v>
      </c>
      <c r="AH17" s="4">
        <f t="shared" si="2"/>
        <v>4.3804221965882445E-5</v>
      </c>
      <c r="AI17" s="4">
        <f t="shared" si="3"/>
        <v>8.7230446706408494E-3</v>
      </c>
      <c r="AJ17" s="4">
        <f t="shared" si="4"/>
        <v>0.84066205012156425</v>
      </c>
    </row>
    <row r="18" spans="1:36">
      <c r="A18" s="38">
        <v>2014</v>
      </c>
      <c r="B18" s="38">
        <v>18986152033</v>
      </c>
      <c r="D18" s="39">
        <v>2014</v>
      </c>
      <c r="E18" s="40">
        <v>1483994</v>
      </c>
      <c r="F18" s="39">
        <v>1660284</v>
      </c>
      <c r="G18" s="43">
        <v>176036194</v>
      </c>
      <c r="H18" s="43">
        <v>61809755</v>
      </c>
      <c r="I18" s="43">
        <v>234134977</v>
      </c>
      <c r="J18" s="6">
        <v>2014</v>
      </c>
      <c r="K18" s="2">
        <v>533739</v>
      </c>
      <c r="L18" s="2">
        <v>409921</v>
      </c>
      <c r="M18" s="2">
        <v>443268</v>
      </c>
      <c r="N18" s="2">
        <v>328151</v>
      </c>
      <c r="O18" s="14">
        <v>2014</v>
      </c>
      <c r="P18" s="1">
        <v>764063</v>
      </c>
      <c r="Q18" s="1">
        <v>581707</v>
      </c>
      <c r="R18" s="1">
        <v>578213</v>
      </c>
      <c r="S18" s="1">
        <v>329393</v>
      </c>
      <c r="T18" s="14">
        <v>2014</v>
      </c>
      <c r="U18" s="1">
        <v>35754</v>
      </c>
      <c r="V18" s="1">
        <v>202533</v>
      </c>
      <c r="W18" s="1">
        <v>32525</v>
      </c>
      <c r="X18" s="1">
        <v>155152</v>
      </c>
      <c r="Z18" s="19">
        <v>317544642</v>
      </c>
      <c r="AA18" s="14">
        <v>2014</v>
      </c>
      <c r="AB18" s="19">
        <v>88</v>
      </c>
      <c r="AC18" s="19">
        <v>22175</v>
      </c>
      <c r="AD18" s="13"/>
      <c r="AE18" s="10"/>
      <c r="AF18" s="4">
        <f t="shared" si="0"/>
        <v>7.8161914927293161E-5</v>
      </c>
      <c r="AG18" s="4">
        <f t="shared" si="1"/>
        <v>2.7712638905114954E-7</v>
      </c>
      <c r="AH18" s="4">
        <f t="shared" si="2"/>
        <v>6.9832700877377733E-5</v>
      </c>
      <c r="AI18" s="4">
        <f t="shared" si="3"/>
        <v>3.545542471789934E-3</v>
      </c>
      <c r="AJ18" s="4">
        <f t="shared" si="4"/>
        <v>0.89343641263570206</v>
      </c>
    </row>
    <row r="19" spans="1:36">
      <c r="A19" s="36">
        <v>2015</v>
      </c>
      <c r="B19" s="38">
        <v>16424464135</v>
      </c>
      <c r="D19" s="39">
        <v>2015</v>
      </c>
      <c r="E19" s="39">
        <v>1388771</v>
      </c>
      <c r="F19" s="39">
        <v>1483160</v>
      </c>
      <c r="G19" s="43">
        <v>150366281</v>
      </c>
      <c r="H19" s="43">
        <v>58648378</v>
      </c>
      <c r="I19" s="43">
        <v>200210872</v>
      </c>
      <c r="J19" s="6">
        <v>2015</v>
      </c>
      <c r="K19" s="62">
        <v>447604</v>
      </c>
      <c r="L19" s="62">
        <v>364376</v>
      </c>
      <c r="M19" s="62">
        <v>432129</v>
      </c>
      <c r="N19" s="62">
        <v>327253</v>
      </c>
      <c r="O19" s="14">
        <v>2015</v>
      </c>
      <c r="P19" s="62">
        <v>682434</v>
      </c>
      <c r="Q19" s="62">
        <v>438084</v>
      </c>
      <c r="R19" s="62">
        <f t="shared" ref="R19:X19" si="5">AVERAGE(R5:R18)</f>
        <v>741521</v>
      </c>
      <c r="S19" s="62">
        <f t="shared" si="5"/>
        <v>282630.35714285716</v>
      </c>
      <c r="T19" s="14">
        <v>2015</v>
      </c>
      <c r="U19" s="62">
        <v>27373</v>
      </c>
      <c r="V19" s="62">
        <v>152490</v>
      </c>
      <c r="W19" s="62">
        <f t="shared" si="5"/>
        <v>34818.428571428572</v>
      </c>
      <c r="X19" s="62">
        <f t="shared" si="5"/>
        <v>104236.57142857143</v>
      </c>
      <c r="Z19" s="20">
        <v>264381004</v>
      </c>
      <c r="AA19" s="22">
        <v>2015</v>
      </c>
      <c r="AB19" s="20">
        <v>231</v>
      </c>
      <c r="AC19" s="20">
        <v>23236</v>
      </c>
      <c r="AI19">
        <f>AVERAGE(AI5:AI18)</f>
        <v>1.779705049312787E-2</v>
      </c>
      <c r="AJ19" s="4">
        <f>AVERAGE(AJ5:AJ18)</f>
        <v>0.78708543162691702</v>
      </c>
    </row>
    <row r="20" spans="1:36">
      <c r="A20" s="38">
        <v>2016</v>
      </c>
      <c r="B20" s="38">
        <v>15878996086</v>
      </c>
      <c r="D20" s="39">
        <v>2016</v>
      </c>
      <c r="E20" s="40">
        <v>1428850</v>
      </c>
      <c r="F20" s="39">
        <v>1529786</v>
      </c>
      <c r="G20" s="43">
        <v>144489796</v>
      </c>
      <c r="H20" s="43">
        <v>56312748</v>
      </c>
      <c r="I20" s="43">
        <v>189414073</v>
      </c>
      <c r="J20" s="6">
        <v>2016</v>
      </c>
      <c r="K20" s="2">
        <v>391061</v>
      </c>
      <c r="L20" s="2">
        <v>425094</v>
      </c>
      <c r="M20" s="2">
        <v>302993</v>
      </c>
      <c r="N20" s="2">
        <v>299325</v>
      </c>
      <c r="O20" s="14">
        <v>2016</v>
      </c>
      <c r="P20" s="1">
        <v>762977</v>
      </c>
      <c r="Q20" s="1">
        <v>381814</v>
      </c>
      <c r="R20" s="63"/>
      <c r="S20" s="63"/>
      <c r="T20" s="14">
        <v>2016</v>
      </c>
      <c r="U20" s="1">
        <v>21771</v>
      </c>
      <c r="V20" s="1">
        <v>146531</v>
      </c>
      <c r="W20" s="63"/>
      <c r="X20" s="63"/>
      <c r="AB20" s="20"/>
      <c r="AC20" s="20"/>
    </row>
    <row r="21" spans="1:36">
      <c r="A21" s="36">
        <v>2017</v>
      </c>
      <c r="B21" s="38">
        <v>17545700714</v>
      </c>
      <c r="D21" s="39">
        <v>2017</v>
      </c>
      <c r="E21" s="40">
        <v>1614229</v>
      </c>
      <c r="F21" s="39">
        <v>1906750</v>
      </c>
      <c r="G21" s="43">
        <v>168810043</v>
      </c>
      <c r="H21" s="43">
        <v>68712611</v>
      </c>
      <c r="I21" s="43">
        <v>216428429</v>
      </c>
      <c r="J21" s="6">
        <v>2017</v>
      </c>
      <c r="K21" s="2">
        <v>359975</v>
      </c>
      <c r="L21" s="2">
        <v>456991</v>
      </c>
      <c r="M21" s="2">
        <v>115853</v>
      </c>
      <c r="N21" s="2">
        <v>240637</v>
      </c>
      <c r="O21" s="14">
        <v>2017</v>
      </c>
      <c r="P21" s="1">
        <v>943326</v>
      </c>
      <c r="Q21" s="1">
        <v>575189</v>
      </c>
      <c r="R21" s="63"/>
      <c r="S21" s="63"/>
      <c r="T21" s="14">
        <v>2017</v>
      </c>
      <c r="U21" s="1">
        <v>31712</v>
      </c>
      <c r="V21" s="1">
        <v>152961</v>
      </c>
      <c r="W21" s="63"/>
      <c r="X21" s="63"/>
    </row>
    <row r="22" spans="1:36">
      <c r="J22" s="4" t="s">
        <v>33</v>
      </c>
      <c r="U22" s="61" t="s">
        <v>9</v>
      </c>
    </row>
    <row r="23" spans="1:36" ht="30">
      <c r="L23" s="4" t="s">
        <v>32</v>
      </c>
      <c r="U23" s="6" t="s">
        <v>0</v>
      </c>
      <c r="V23" s="9" t="s">
        <v>14</v>
      </c>
      <c r="W23" s="9" t="s">
        <v>15</v>
      </c>
      <c r="X23" s="9" t="s">
        <v>16</v>
      </c>
    </row>
    <row r="24" spans="1:36">
      <c r="U24" s="9">
        <v>2001</v>
      </c>
      <c r="V24" s="2">
        <v>94992</v>
      </c>
      <c r="W24" s="10">
        <v>340871</v>
      </c>
      <c r="X24" s="12">
        <v>9259</v>
      </c>
      <c r="Z24" s="2">
        <v>16659</v>
      </c>
      <c r="AA24" s="10">
        <v>76696</v>
      </c>
    </row>
    <row r="25" spans="1:36">
      <c r="U25" s="6">
        <v>2002</v>
      </c>
      <c r="V25" s="2">
        <v>122221</v>
      </c>
      <c r="W25" s="10">
        <v>279672</v>
      </c>
      <c r="X25" s="12">
        <v>9495</v>
      </c>
      <c r="Z25" s="2">
        <v>35626</v>
      </c>
      <c r="AA25" s="10">
        <v>72953</v>
      </c>
    </row>
    <row r="26" spans="1:36">
      <c r="B26" s="65" t="s">
        <v>19</v>
      </c>
      <c r="C26" s="65"/>
      <c r="D26" s="65"/>
      <c r="E26" s="65"/>
      <c r="F26" s="65"/>
      <c r="G26" s="65"/>
      <c r="H26" s="65"/>
      <c r="I26" s="65"/>
      <c r="J26" s="65"/>
      <c r="K26" s="67">
        <v>151319</v>
      </c>
      <c r="L26" s="67"/>
      <c r="M26" s="67"/>
      <c r="N26" s="67"/>
      <c r="O26" s="67"/>
      <c r="P26" s="67"/>
      <c r="Q26" s="67"/>
      <c r="R26" s="67"/>
      <c r="S26" s="67"/>
      <c r="U26" s="6">
        <v>2003</v>
      </c>
      <c r="V26" s="2">
        <v>99368</v>
      </c>
      <c r="W26" s="10">
        <v>399436</v>
      </c>
      <c r="X26" s="16">
        <v>16617</v>
      </c>
      <c r="Z26" s="2">
        <v>54240</v>
      </c>
      <c r="AA26" s="10">
        <v>105424</v>
      </c>
    </row>
    <row r="27" spans="1:36">
      <c r="A27" s="44"/>
      <c r="B27" s="64" t="s">
        <v>6</v>
      </c>
      <c r="C27" s="64"/>
      <c r="D27" s="44" t="s">
        <v>17</v>
      </c>
      <c r="E27" s="44" t="s">
        <v>18</v>
      </c>
      <c r="F27" s="44"/>
      <c r="G27" s="44" t="s">
        <v>17</v>
      </c>
      <c r="H27" s="44" t="s">
        <v>8</v>
      </c>
      <c r="I27" s="44"/>
      <c r="J27" s="44" t="s">
        <v>17</v>
      </c>
      <c r="K27" s="66" t="s">
        <v>6</v>
      </c>
      <c r="L27" s="66"/>
      <c r="M27" s="48" t="s">
        <v>17</v>
      </c>
      <c r="N27" s="48" t="s">
        <v>18</v>
      </c>
      <c r="O27" s="48"/>
      <c r="P27" s="48" t="s">
        <v>17</v>
      </c>
      <c r="Q27" s="48" t="s">
        <v>8</v>
      </c>
      <c r="R27" s="48"/>
      <c r="S27" s="48" t="s">
        <v>17</v>
      </c>
      <c r="U27" s="6">
        <v>2004</v>
      </c>
      <c r="V27" s="2">
        <v>221037</v>
      </c>
      <c r="W27" s="10">
        <v>416790</v>
      </c>
      <c r="X27" s="12">
        <v>26520</v>
      </c>
      <c r="Z27" s="2">
        <v>43907</v>
      </c>
      <c r="AA27" s="10">
        <v>161062</v>
      </c>
    </row>
    <row r="28" spans="1:36">
      <c r="A28" s="45">
        <v>2001</v>
      </c>
      <c r="B28" s="44">
        <f t="shared" ref="B28:B44" si="6">(K5/G5)</f>
        <v>1.6867415582617548E-3</v>
      </c>
      <c r="C28" s="44">
        <f t="shared" ref="C28:C44" si="7">E5/B5</f>
        <v>7.8678243491281318E-5</v>
      </c>
      <c r="D28" s="44">
        <f>B28/C28</f>
        <v>21.438475027072382</v>
      </c>
      <c r="E28" s="46">
        <f t="shared" ref="E28:E44" si="8">P5/H5</f>
        <v>1.0602452494623439E-2</v>
      </c>
      <c r="F28" s="46">
        <f t="shared" ref="F28:F44" si="9">E5/B5</f>
        <v>7.8678243491281318E-5</v>
      </c>
      <c r="G28" s="46">
        <f>E28/F28</f>
        <v>134.75710722746808</v>
      </c>
      <c r="H28" s="46">
        <f t="shared" ref="H28:H44" si="10">U5/I5</f>
        <v>1.0521054454871148E-4</v>
      </c>
      <c r="I28" s="44">
        <f t="shared" ref="I28:I44" si="11">E5/B5</f>
        <v>7.8678243491281318E-5</v>
      </c>
      <c r="J28" s="44">
        <f>H28/I28</f>
        <v>1.3372253863340291</v>
      </c>
      <c r="K28" s="48">
        <f t="shared" ref="K28:K44" si="12">L5/G5</f>
        <v>2.9580835879950497E-4</v>
      </c>
      <c r="L28" s="48">
        <f t="shared" ref="L28:L44" si="13">F5/B5</f>
        <v>3.2614189908866624E-5</v>
      </c>
      <c r="M28" s="48">
        <f>K28/L28</f>
        <v>9.0699281394410889</v>
      </c>
      <c r="N28" s="48">
        <f t="shared" ref="N28:N44" si="14">Q5/H5</f>
        <v>2.3855525888903406E-3</v>
      </c>
      <c r="O28" s="48">
        <f t="shared" ref="O28:O44" si="15">F5/B5</f>
        <v>3.2614189908866624E-5</v>
      </c>
      <c r="P28" s="48">
        <f>N28/O28</f>
        <v>73.144621882568813</v>
      </c>
      <c r="Q28" s="48">
        <f t="shared" ref="Q28:Q44" si="16">V5/I5</f>
        <v>1.1724402188720218E-4</v>
      </c>
      <c r="R28" s="48">
        <f t="shared" ref="R28:R44" si="17">F5/B5</f>
        <v>3.2614189908866624E-5</v>
      </c>
      <c r="S28" s="48">
        <f>Q28/R28</f>
        <v>3.5948776350053615</v>
      </c>
      <c r="U28" s="6">
        <v>2005</v>
      </c>
      <c r="V28" s="2">
        <v>345960</v>
      </c>
      <c r="W28" s="10">
        <v>482754</v>
      </c>
      <c r="X28" s="12">
        <v>31445</v>
      </c>
      <c r="Z28" s="2">
        <v>67802</v>
      </c>
      <c r="AA28" s="10">
        <v>174462</v>
      </c>
    </row>
    <row r="29" spans="1:36">
      <c r="A29" s="45">
        <v>2002</v>
      </c>
      <c r="B29" s="44">
        <f t="shared" si="6"/>
        <v>2.1382727554701115E-3</v>
      </c>
      <c r="C29" s="44">
        <f t="shared" si="7"/>
        <v>7.0829411190104666E-5</v>
      </c>
      <c r="D29" s="44">
        <f t="shared" ref="D29:D44" si="18">B29/C29</f>
        <v>30.189051688302644</v>
      </c>
      <c r="E29" s="46">
        <f t="shared" si="8"/>
        <v>7.9433860770737833E-3</v>
      </c>
      <c r="F29" s="46">
        <f t="shared" si="9"/>
        <v>7.0829411190104666E-5</v>
      </c>
      <c r="G29" s="46">
        <f t="shared" ref="G29:G44" si="19">E29/F29</f>
        <v>112.14813089090774</v>
      </c>
      <c r="H29" s="46">
        <f t="shared" si="10"/>
        <v>1.0094803870080948E-4</v>
      </c>
      <c r="I29" s="44">
        <f t="shared" si="11"/>
        <v>7.0829411190104666E-5</v>
      </c>
      <c r="J29" s="44">
        <f t="shared" ref="J29:J44" si="20">H29/I29</f>
        <v>1.425227698559671</v>
      </c>
      <c r="K29" s="48">
        <f t="shared" si="12"/>
        <v>6.2328163888675594E-4</v>
      </c>
      <c r="L29" s="48">
        <f t="shared" si="13"/>
        <v>4.0775629717509869E-5</v>
      </c>
      <c r="M29" s="48">
        <f t="shared" ref="M29:M44" si="21">K29/L29</f>
        <v>15.285641036197324</v>
      </c>
      <c r="N29" s="48">
        <f t="shared" si="14"/>
        <v>2.0720481295258865E-3</v>
      </c>
      <c r="O29" s="48">
        <f t="shared" si="15"/>
        <v>4.0775629717509869E-5</v>
      </c>
      <c r="P29" s="48">
        <f t="shared" ref="P29:P44" si="22">N29/O29</f>
        <v>50.815846226799231</v>
      </c>
      <c r="Q29" s="48">
        <f t="shared" si="16"/>
        <v>3.3765231817788397E-4</v>
      </c>
      <c r="R29" s="48">
        <f t="shared" si="17"/>
        <v>4.0775629717509869E-5</v>
      </c>
      <c r="S29" s="48">
        <f t="shared" ref="S29:S44" si="23">Q29/R29</f>
        <v>8.2807382869893313</v>
      </c>
      <c r="U29" s="6">
        <v>2006</v>
      </c>
      <c r="V29" s="2">
        <v>196889</v>
      </c>
      <c r="W29" s="15">
        <v>402112</v>
      </c>
      <c r="X29" s="12">
        <v>33085</v>
      </c>
      <c r="Z29" s="2">
        <v>73785</v>
      </c>
      <c r="AA29" s="15">
        <v>176657</v>
      </c>
    </row>
    <row r="30" spans="1:36">
      <c r="A30" s="47">
        <v>2003</v>
      </c>
      <c r="B30" s="44">
        <f t="shared" si="6"/>
        <v>1.6274312239241561E-3</v>
      </c>
      <c r="C30" s="44">
        <f t="shared" si="7"/>
        <v>7.7290397963430371E-5</v>
      </c>
      <c r="D30" s="44">
        <f t="shared" si="18"/>
        <v>21.056059572809655</v>
      </c>
      <c r="E30" s="46">
        <f t="shared" si="8"/>
        <v>1.1024640223807074E-2</v>
      </c>
      <c r="F30" s="46">
        <f t="shared" si="9"/>
        <v>7.7290397963430371E-5</v>
      </c>
      <c r="G30" s="46">
        <f t="shared" si="19"/>
        <v>142.63919599719665</v>
      </c>
      <c r="H30" s="46">
        <f t="shared" si="10"/>
        <v>1.5869964431968684E-4</v>
      </c>
      <c r="I30" s="44">
        <f t="shared" si="11"/>
        <v>7.7290397963430371E-5</v>
      </c>
      <c r="J30" s="44">
        <f t="shared" si="20"/>
        <v>2.0532905574477041</v>
      </c>
      <c r="K30" s="48">
        <f t="shared" si="12"/>
        <v>8.883329601647032E-4</v>
      </c>
      <c r="L30" s="48">
        <f t="shared" si="13"/>
        <v>4.8379404274316211E-5</v>
      </c>
      <c r="M30" s="48">
        <f t="shared" si="21"/>
        <v>18.361800305100157</v>
      </c>
      <c r="N30" s="48">
        <f t="shared" si="14"/>
        <v>2.9097569346644694E-3</v>
      </c>
      <c r="O30" s="48">
        <f t="shared" si="15"/>
        <v>4.8379404274316211E-5</v>
      </c>
      <c r="P30" s="48">
        <f t="shared" si="22"/>
        <v>60.144538328042394</v>
      </c>
      <c r="Q30" s="48">
        <f t="shared" si="16"/>
        <v>5.9035083432491559E-4</v>
      </c>
      <c r="R30" s="48">
        <f t="shared" si="17"/>
        <v>4.8379404274316211E-5</v>
      </c>
      <c r="S30" s="48">
        <f t="shared" si="23"/>
        <v>12.202523846254193</v>
      </c>
      <c r="U30" s="6">
        <v>2007</v>
      </c>
      <c r="V30" s="2">
        <v>466538</v>
      </c>
      <c r="W30" s="10">
        <v>508160</v>
      </c>
      <c r="X30" s="12">
        <v>31053</v>
      </c>
      <c r="Z30" s="2">
        <v>103871</v>
      </c>
      <c r="AA30" s="10">
        <v>225653</v>
      </c>
    </row>
    <row r="31" spans="1:36">
      <c r="A31" s="47">
        <v>2004</v>
      </c>
      <c r="B31" s="44">
        <f t="shared" si="6"/>
        <v>3.0878650342148024E-3</v>
      </c>
      <c r="C31" s="44">
        <f t="shared" si="7"/>
        <v>8.4234678546639429E-5</v>
      </c>
      <c r="D31" s="44">
        <f t="shared" si="18"/>
        <v>36.657883516526979</v>
      </c>
      <c r="E31" s="46">
        <f t="shared" si="8"/>
        <v>1.0503642593393434E-2</v>
      </c>
      <c r="F31" s="46">
        <f t="shared" si="9"/>
        <v>8.4234678546639429E-5</v>
      </c>
      <c r="G31" s="46">
        <f t="shared" si="19"/>
        <v>124.69499230744651</v>
      </c>
      <c r="H31" s="46">
        <f t="shared" si="10"/>
        <v>2.0941300232539241E-4</v>
      </c>
      <c r="I31" s="44">
        <f t="shared" si="11"/>
        <v>8.4234678546639429E-5</v>
      </c>
      <c r="J31" s="44">
        <f t="shared" si="20"/>
        <v>2.4860663795308922</v>
      </c>
      <c r="K31" s="48">
        <f t="shared" si="12"/>
        <v>6.1337644854603224E-4</v>
      </c>
      <c r="L31" s="48">
        <f t="shared" si="13"/>
        <v>4.8792882170334052E-5</v>
      </c>
      <c r="M31" s="48">
        <f t="shared" si="21"/>
        <v>12.57102309317902</v>
      </c>
      <c r="N31" s="48">
        <f t="shared" si="14"/>
        <v>4.0589689852854752E-3</v>
      </c>
      <c r="O31" s="48">
        <f t="shared" si="15"/>
        <v>4.8792882170334052E-5</v>
      </c>
      <c r="P31" s="48">
        <f t="shared" si="22"/>
        <v>83.187727486885734</v>
      </c>
      <c r="Q31" s="48">
        <f t="shared" si="16"/>
        <v>6.1805262790378822E-4</v>
      </c>
      <c r="R31" s="48">
        <f t="shared" si="17"/>
        <v>4.8792882170334052E-5</v>
      </c>
      <c r="S31" s="48">
        <f t="shared" si="23"/>
        <v>12.666860419234727</v>
      </c>
      <c r="U31" s="6">
        <v>2008</v>
      </c>
      <c r="V31" s="2">
        <v>565426</v>
      </c>
      <c r="W31" s="10">
        <v>665063</v>
      </c>
      <c r="X31" s="12">
        <v>50450</v>
      </c>
      <c r="Z31" s="2">
        <v>203707</v>
      </c>
      <c r="AA31" s="10">
        <v>374549</v>
      </c>
    </row>
    <row r="32" spans="1:36">
      <c r="A32" s="47">
        <v>2005</v>
      </c>
      <c r="B32" s="44">
        <f t="shared" si="6"/>
        <v>4.0387603317246935E-3</v>
      </c>
      <c r="C32" s="44">
        <f t="shared" si="7"/>
        <v>9.4415432524506238E-5</v>
      </c>
      <c r="D32" s="44">
        <f t="shared" si="18"/>
        <v>42.776484984871544</v>
      </c>
      <c r="E32" s="46">
        <f t="shared" si="8"/>
        <v>1.170179879942357E-2</v>
      </c>
      <c r="F32" s="46">
        <f t="shared" si="9"/>
        <v>9.4415432524506238E-5</v>
      </c>
      <c r="G32" s="46">
        <f t="shared" si="19"/>
        <v>123.93947140353649</v>
      </c>
      <c r="H32" s="46">
        <f t="shared" si="10"/>
        <v>2.2203150445228772E-4</v>
      </c>
      <c r="I32" s="44">
        <f t="shared" si="11"/>
        <v>9.4415432524506238E-5</v>
      </c>
      <c r="J32" s="44">
        <f t="shared" si="20"/>
        <v>2.3516442017533286</v>
      </c>
      <c r="K32" s="48">
        <f t="shared" si="12"/>
        <v>7.9152511276331849E-4</v>
      </c>
      <c r="L32" s="48">
        <f t="shared" si="13"/>
        <v>4.7550144132178656E-5</v>
      </c>
      <c r="M32" s="48">
        <f t="shared" si="21"/>
        <v>16.646113849057063</v>
      </c>
      <c r="N32" s="48">
        <f t="shared" si="14"/>
        <v>4.2289017225026308E-3</v>
      </c>
      <c r="O32" s="48">
        <f t="shared" si="15"/>
        <v>4.7550144132178656E-5</v>
      </c>
      <c r="P32" s="48">
        <f t="shared" si="22"/>
        <v>88.935623638642184</v>
      </c>
      <c r="Q32" s="48">
        <f t="shared" si="16"/>
        <v>6.183413231959211E-4</v>
      </c>
      <c r="R32" s="48">
        <f t="shared" si="17"/>
        <v>4.7550144132178656E-5</v>
      </c>
      <c r="S32" s="48">
        <f t="shared" si="23"/>
        <v>13.003984204066175</v>
      </c>
      <c r="U32" s="6">
        <v>2009</v>
      </c>
      <c r="V32" s="2">
        <v>267907</v>
      </c>
      <c r="W32" s="10">
        <v>407789</v>
      </c>
      <c r="X32" s="12">
        <v>18402</v>
      </c>
      <c r="Z32" s="2">
        <v>119453</v>
      </c>
      <c r="AA32" s="10">
        <v>186717</v>
      </c>
    </row>
    <row r="33" spans="1:27">
      <c r="A33" s="47">
        <v>2006</v>
      </c>
      <c r="B33" s="44">
        <f t="shared" si="6"/>
        <v>1.953290707880354E-3</v>
      </c>
      <c r="C33" s="44">
        <f t="shared" si="7"/>
        <v>6.0496625930673833E-5</v>
      </c>
      <c r="D33" s="44">
        <f t="shared" si="18"/>
        <v>32.287597495416179</v>
      </c>
      <c r="E33" s="46">
        <f t="shared" si="8"/>
        <v>8.4815652321634221E-3</v>
      </c>
      <c r="F33" s="46">
        <f t="shared" si="9"/>
        <v>6.0496625930673833E-5</v>
      </c>
      <c r="G33" s="46">
        <f t="shared" si="19"/>
        <v>140.1989797229829</v>
      </c>
      <c r="H33" s="46">
        <f t="shared" si="10"/>
        <v>2.0591994991250067E-4</v>
      </c>
      <c r="I33" s="44">
        <f t="shared" si="11"/>
        <v>6.0496625930673833E-5</v>
      </c>
      <c r="J33" s="44">
        <f t="shared" si="20"/>
        <v>3.4038253662026512</v>
      </c>
      <c r="K33" s="48">
        <f t="shared" si="12"/>
        <v>7.3200409815150642E-4</v>
      </c>
      <c r="L33" s="48">
        <f t="shared" si="13"/>
        <v>3.9041133391927516E-5</v>
      </c>
      <c r="M33" s="48">
        <f t="shared" si="21"/>
        <v>18.749560644232268</v>
      </c>
      <c r="N33" s="48">
        <f t="shared" si="14"/>
        <v>3.7261456241502208E-3</v>
      </c>
      <c r="O33" s="48">
        <f t="shared" si="15"/>
        <v>3.9041133391927516E-5</v>
      </c>
      <c r="P33" s="48">
        <f t="shared" si="22"/>
        <v>95.441533081123893</v>
      </c>
      <c r="Q33" s="48">
        <f t="shared" si="16"/>
        <v>3.9185474162131267E-4</v>
      </c>
      <c r="R33" s="48">
        <f t="shared" si="17"/>
        <v>3.9041133391927516E-5</v>
      </c>
      <c r="S33" s="48">
        <f t="shared" si="23"/>
        <v>10.036971460012376</v>
      </c>
      <c r="U33" s="6">
        <v>2010</v>
      </c>
      <c r="V33" s="2">
        <v>357238</v>
      </c>
      <c r="W33" s="10">
        <v>978801</v>
      </c>
      <c r="X33" s="12">
        <v>17083</v>
      </c>
      <c r="Z33" s="2">
        <v>208830</v>
      </c>
      <c r="AA33" s="10">
        <v>286916</v>
      </c>
    </row>
    <row r="34" spans="1:27">
      <c r="A34" s="47">
        <v>2007</v>
      </c>
      <c r="B34" s="44">
        <f t="shared" si="6"/>
        <v>4.0888205999966365E-3</v>
      </c>
      <c r="C34" s="44">
        <f t="shared" si="7"/>
        <v>8.1664539856035292E-5</v>
      </c>
      <c r="D34" s="44">
        <f t="shared" si="18"/>
        <v>50.068494933109683</v>
      </c>
      <c r="E34" s="46">
        <f t="shared" si="8"/>
        <v>1.0069411287993149E-2</v>
      </c>
      <c r="F34" s="46">
        <f t="shared" si="9"/>
        <v>8.1664539856035292E-5</v>
      </c>
      <c r="G34" s="46">
        <f t="shared" si="19"/>
        <v>123.30212483587495</v>
      </c>
      <c r="H34" s="46">
        <f t="shared" si="10"/>
        <v>1.7647574008693007E-4</v>
      </c>
      <c r="I34" s="44">
        <f t="shared" si="11"/>
        <v>8.1664539856035292E-5</v>
      </c>
      <c r="J34" s="44">
        <f t="shared" si="20"/>
        <v>2.1609837072251366</v>
      </c>
      <c r="K34" s="48">
        <f t="shared" si="12"/>
        <v>9.1034360447005515E-4</v>
      </c>
      <c r="L34" s="48">
        <f t="shared" si="13"/>
        <v>4.2240499534808634E-5</v>
      </c>
      <c r="M34" s="48">
        <f t="shared" si="21"/>
        <v>21.551440311918636</v>
      </c>
      <c r="N34" s="48">
        <f t="shared" si="14"/>
        <v>4.4714122822920302E-3</v>
      </c>
      <c r="O34" s="48">
        <f t="shared" si="15"/>
        <v>4.2240499534808634E-5</v>
      </c>
      <c r="P34" s="48">
        <f t="shared" si="22"/>
        <v>105.85604648466162</v>
      </c>
      <c r="Q34" s="48">
        <f t="shared" si="16"/>
        <v>5.3326896180907113E-4</v>
      </c>
      <c r="R34" s="48">
        <f t="shared" si="17"/>
        <v>4.2240499534808634E-5</v>
      </c>
      <c r="S34" s="48">
        <f t="shared" si="23"/>
        <v>12.62458937943256</v>
      </c>
      <c r="U34" s="6">
        <v>2011</v>
      </c>
      <c r="V34" s="2">
        <v>530942</v>
      </c>
      <c r="W34" s="10">
        <v>962456</v>
      </c>
      <c r="X34" s="12">
        <v>42212</v>
      </c>
      <c r="Z34" s="2">
        <v>406815</v>
      </c>
      <c r="AA34" s="10">
        <v>462990</v>
      </c>
    </row>
    <row r="35" spans="1:27">
      <c r="A35" s="47">
        <v>2008</v>
      </c>
      <c r="B35" s="44">
        <f t="shared" si="6"/>
        <v>4.1265818882592273E-3</v>
      </c>
      <c r="C35" s="44">
        <f t="shared" si="7"/>
        <v>9.6393719123527921E-5</v>
      </c>
      <c r="D35" s="44">
        <f t="shared" si="18"/>
        <v>42.809655294771225</v>
      </c>
      <c r="E35" s="46">
        <f t="shared" si="8"/>
        <v>1.3551270092184734E-2</v>
      </c>
      <c r="F35" s="46">
        <f t="shared" si="9"/>
        <v>9.6393719123527921E-5</v>
      </c>
      <c r="G35" s="46">
        <f t="shared" si="19"/>
        <v>140.58250076251204</v>
      </c>
      <c r="H35" s="46">
        <f t="shared" si="10"/>
        <v>2.5389718975568875E-4</v>
      </c>
      <c r="I35" s="44">
        <f t="shared" si="11"/>
        <v>9.6393719123527921E-5</v>
      </c>
      <c r="J35" s="44">
        <f t="shared" si="20"/>
        <v>2.6339598893401051</v>
      </c>
      <c r="K35" s="48">
        <f t="shared" si="12"/>
        <v>1.4866907724646948E-3</v>
      </c>
      <c r="L35" s="48">
        <f t="shared" si="13"/>
        <v>6.1351207397215981E-5</v>
      </c>
      <c r="M35" s="48">
        <f t="shared" si="21"/>
        <v>24.23246152009974</v>
      </c>
      <c r="N35" s="48">
        <f t="shared" si="14"/>
        <v>7.63178024000388E-3</v>
      </c>
      <c r="O35" s="48">
        <f t="shared" si="15"/>
        <v>6.1351207397215981E-5</v>
      </c>
      <c r="P35" s="48">
        <f t="shared" si="22"/>
        <v>124.39494777327231</v>
      </c>
      <c r="Q35" s="48">
        <f t="shared" si="16"/>
        <v>6.1840699266579337E-4</v>
      </c>
      <c r="R35" s="48">
        <f t="shared" si="17"/>
        <v>6.1351207397215981E-5</v>
      </c>
      <c r="S35" s="48">
        <f t="shared" si="23"/>
        <v>10.079785205561507</v>
      </c>
      <c r="U35" s="6">
        <v>2012</v>
      </c>
      <c r="V35" s="2">
        <v>639648</v>
      </c>
      <c r="W35" s="10">
        <v>643867</v>
      </c>
      <c r="X35" s="12">
        <v>36367</v>
      </c>
      <c r="Z35" s="2">
        <v>308096</v>
      </c>
      <c r="AA35" s="10">
        <v>372219</v>
      </c>
    </row>
    <row r="36" spans="1:27">
      <c r="A36" s="47">
        <v>2009</v>
      </c>
      <c r="B36" s="44">
        <f t="shared" si="6"/>
        <v>2.2994336829067845E-3</v>
      </c>
      <c r="C36" s="44">
        <f t="shared" si="7"/>
        <v>6.5990719149818631E-5</v>
      </c>
      <c r="D36" s="44">
        <f t="shared" si="18"/>
        <v>34.844804125961765</v>
      </c>
      <c r="E36" s="46">
        <f t="shared" si="8"/>
        <v>1.0609613401588447E-2</v>
      </c>
      <c r="F36" s="46">
        <f t="shared" si="9"/>
        <v>6.5990719149818631E-5</v>
      </c>
      <c r="G36" s="46">
        <f t="shared" si="19"/>
        <v>160.77432612154837</v>
      </c>
      <c r="H36" s="46">
        <f t="shared" si="10"/>
        <v>1.1706491724867902E-4</v>
      </c>
      <c r="I36" s="44">
        <f t="shared" si="11"/>
        <v>6.5990719149818631E-5</v>
      </c>
      <c r="J36" s="44">
        <f t="shared" si="20"/>
        <v>1.7739603198278036</v>
      </c>
      <c r="K36" s="48">
        <f t="shared" si="12"/>
        <v>1.0252597047642059E-3</v>
      </c>
      <c r="L36" s="48">
        <f t="shared" si="13"/>
        <v>4.9326693095959093E-5</v>
      </c>
      <c r="M36" s="48">
        <f t="shared" si="21"/>
        <v>20.785088973422315</v>
      </c>
      <c r="N36" s="48">
        <f t="shared" si="14"/>
        <v>4.857892649150394E-3</v>
      </c>
      <c r="O36" s="48">
        <f t="shared" si="15"/>
        <v>4.9326693095959093E-5</v>
      </c>
      <c r="P36" s="48">
        <f t="shared" si="22"/>
        <v>98.484052837273197</v>
      </c>
      <c r="Q36" s="48">
        <f t="shared" si="16"/>
        <v>5.8958681287944628E-4</v>
      </c>
      <c r="R36" s="48">
        <f t="shared" si="17"/>
        <v>4.9326693095959093E-5</v>
      </c>
      <c r="S36" s="48">
        <f t="shared" si="23"/>
        <v>11.952692870216877</v>
      </c>
      <c r="U36" s="6">
        <v>2013</v>
      </c>
      <c r="V36" s="2">
        <v>315916</v>
      </c>
      <c r="W36" s="10">
        <v>570980</v>
      </c>
      <c r="X36" s="12">
        <v>10529</v>
      </c>
      <c r="Z36" s="2">
        <v>211618</v>
      </c>
      <c r="AA36" s="10">
        <v>434597</v>
      </c>
    </row>
    <row r="37" spans="1:27">
      <c r="A37" s="45">
        <v>2010</v>
      </c>
      <c r="B37" s="44">
        <f t="shared" si="6"/>
        <v>2.2641654896466234E-3</v>
      </c>
      <c r="C37" s="44">
        <f t="shared" si="7"/>
        <v>9.9713074764725714E-5</v>
      </c>
      <c r="D37" s="44">
        <f t="shared" si="18"/>
        <v>22.706806454308538</v>
      </c>
      <c r="E37" s="46">
        <f t="shared" si="8"/>
        <v>1.9006761782583103E-2</v>
      </c>
      <c r="F37" s="46">
        <f t="shared" si="9"/>
        <v>9.9713074764725714E-5</v>
      </c>
      <c r="G37" s="46">
        <f t="shared" si="19"/>
        <v>190.61453904043981</v>
      </c>
      <c r="H37" s="46">
        <f t="shared" si="10"/>
        <v>8.5934607471131538E-5</v>
      </c>
      <c r="I37" s="44">
        <f t="shared" si="11"/>
        <v>9.9713074764725714E-5</v>
      </c>
      <c r="J37" s="44">
        <f t="shared" si="20"/>
        <v>0.86181885047568085</v>
      </c>
      <c r="K37" s="48">
        <f t="shared" si="12"/>
        <v>1.3235593055691286E-3</v>
      </c>
      <c r="L37" s="48">
        <f t="shared" si="13"/>
        <v>5.9156235074159608E-5</v>
      </c>
      <c r="M37" s="48">
        <f t="shared" si="21"/>
        <v>22.37396115405053</v>
      </c>
      <c r="N37" s="48">
        <f t="shared" si="14"/>
        <v>5.5714533021641918E-3</v>
      </c>
      <c r="O37" s="48">
        <f t="shared" si="15"/>
        <v>5.9156235074159608E-5</v>
      </c>
      <c r="P37" s="48">
        <f t="shared" si="22"/>
        <v>94.182013023304989</v>
      </c>
      <c r="Q37" s="48">
        <f t="shared" si="16"/>
        <v>6.3456190712672753E-4</v>
      </c>
      <c r="R37" s="48">
        <f t="shared" si="17"/>
        <v>5.9156235074159608E-5</v>
      </c>
      <c r="S37" s="48">
        <f t="shared" si="23"/>
        <v>10.72688122107883</v>
      </c>
      <c r="U37" s="6">
        <v>2014</v>
      </c>
      <c r="V37" s="2">
        <v>533739</v>
      </c>
      <c r="W37" s="15">
        <v>764063</v>
      </c>
      <c r="X37" s="12">
        <v>35754</v>
      </c>
      <c r="Z37" s="2">
        <v>409921</v>
      </c>
      <c r="AA37" s="15">
        <v>581707</v>
      </c>
    </row>
    <row r="38" spans="1:27">
      <c r="A38" s="47">
        <v>2011</v>
      </c>
      <c r="B38" s="44">
        <f t="shared" si="6"/>
        <v>2.6090949452088931E-3</v>
      </c>
      <c r="C38" s="44">
        <f t="shared" si="7"/>
        <v>9.7409318685168182E-5</v>
      </c>
      <c r="D38" s="44">
        <f t="shared" si="18"/>
        <v>26.784859810400885</v>
      </c>
      <c r="E38" s="46">
        <f t="shared" si="8"/>
        <v>2.0033583440900383E-2</v>
      </c>
      <c r="F38" s="46">
        <f t="shared" si="9"/>
        <v>9.7409318685168182E-5</v>
      </c>
      <c r="G38" s="46">
        <f t="shared" si="19"/>
        <v>205.66393145249205</v>
      </c>
      <c r="H38" s="46">
        <f t="shared" si="10"/>
        <v>1.8596194215635551E-4</v>
      </c>
      <c r="I38" s="44">
        <f t="shared" si="11"/>
        <v>9.7409318685168182E-5</v>
      </c>
      <c r="J38" s="44">
        <f t="shared" si="20"/>
        <v>1.9090775365896344</v>
      </c>
      <c r="K38" s="48">
        <f t="shared" si="12"/>
        <v>1.9991241230400982E-3</v>
      </c>
      <c r="L38" s="48">
        <f t="shared" si="13"/>
        <v>8.5265295918725739E-5</v>
      </c>
      <c r="M38" s="48">
        <f t="shared" si="21"/>
        <v>23.445929571928641</v>
      </c>
      <c r="N38" s="48">
        <f t="shared" si="14"/>
        <v>9.6371665793578802E-3</v>
      </c>
      <c r="O38" s="48">
        <f t="shared" si="15"/>
        <v>8.5265295918725739E-5</v>
      </c>
      <c r="P38" s="48">
        <f t="shared" si="22"/>
        <v>113.02566273321747</v>
      </c>
      <c r="Q38" s="48">
        <f t="shared" si="16"/>
        <v>9.6254644896437674E-4</v>
      </c>
      <c r="R38" s="48">
        <f t="shared" si="17"/>
        <v>8.5265295918725739E-5</v>
      </c>
      <c r="S38" s="48">
        <f t="shared" si="23"/>
        <v>11.288841944345904</v>
      </c>
      <c r="Z38" s="27">
        <f t="shared" ref="Z38:AA38" si="24">AVERAGE(Z24:Z37)</f>
        <v>161737.85714285713</v>
      </c>
      <c r="AA38" s="27">
        <f t="shared" si="24"/>
        <v>263757.28571428574</v>
      </c>
    </row>
    <row r="39" spans="1:27">
      <c r="A39" s="45">
        <v>2012</v>
      </c>
      <c r="B39" s="44">
        <f t="shared" si="6"/>
        <v>3.3660043672997346E-3</v>
      </c>
      <c r="C39" s="44">
        <f t="shared" si="7"/>
        <v>7.7607600703265603E-5</v>
      </c>
      <c r="D39" s="44">
        <f t="shared" si="18"/>
        <v>43.372096763688489</v>
      </c>
      <c r="E39" s="46">
        <f t="shared" si="8"/>
        <v>1.2383195041144547E-2</v>
      </c>
      <c r="F39" s="46">
        <f t="shared" si="9"/>
        <v>7.7607600703265603E-5</v>
      </c>
      <c r="G39" s="46">
        <f t="shared" si="19"/>
        <v>159.56162706913167</v>
      </c>
      <c r="H39" s="46">
        <f t="shared" si="10"/>
        <v>1.5989043721793191E-4</v>
      </c>
      <c r="I39" s="44">
        <f t="shared" si="11"/>
        <v>7.7607600703265603E-5</v>
      </c>
      <c r="J39" s="44">
        <f t="shared" si="20"/>
        <v>2.060241983633492</v>
      </c>
      <c r="K39" s="48">
        <f t="shared" si="12"/>
        <v>1.6212862098335006E-3</v>
      </c>
      <c r="L39" s="48">
        <f t="shared" si="13"/>
        <v>6.8082873213342701E-5</v>
      </c>
      <c r="M39" s="48">
        <f t="shared" si="21"/>
        <v>23.813422279536894</v>
      </c>
      <c r="N39" s="48">
        <f t="shared" si="14"/>
        <v>7.1587151927646276E-3</v>
      </c>
      <c r="O39" s="48">
        <f t="shared" si="15"/>
        <v>6.8082873213342701E-5</v>
      </c>
      <c r="P39" s="48">
        <f t="shared" si="22"/>
        <v>105.14707818414576</v>
      </c>
      <c r="Q39" s="48">
        <f t="shared" si="16"/>
        <v>6.358730179666256E-4</v>
      </c>
      <c r="R39" s="48">
        <f t="shared" si="17"/>
        <v>6.8082873213342701E-5</v>
      </c>
      <c r="S39" s="48">
        <f t="shared" si="23"/>
        <v>9.3396912902613654</v>
      </c>
    </row>
    <row r="40" spans="1:27">
      <c r="A40" s="47">
        <v>2013</v>
      </c>
      <c r="B40" s="44">
        <f t="shared" si="6"/>
        <v>1.7305558181599284E-3</v>
      </c>
      <c r="C40" s="44">
        <f t="shared" si="7"/>
        <v>5.2106815050766379E-5</v>
      </c>
      <c r="D40" s="44">
        <f t="shared" si="18"/>
        <v>33.211698248566734</v>
      </c>
      <c r="E40" s="46">
        <f t="shared" si="8"/>
        <v>1.007058421646426E-2</v>
      </c>
      <c r="F40" s="46">
        <f t="shared" si="9"/>
        <v>5.2106815050766379E-5</v>
      </c>
      <c r="G40" s="46">
        <f t="shared" si="19"/>
        <v>193.26808223939113</v>
      </c>
      <c r="H40" s="46">
        <f t="shared" si="10"/>
        <v>4.6115887916746931E-5</v>
      </c>
      <c r="I40" s="44">
        <f t="shared" si="11"/>
        <v>5.2106815050766379E-5</v>
      </c>
      <c r="J40" s="44">
        <f t="shared" si="20"/>
        <v>0.88502603492110132</v>
      </c>
      <c r="K40" s="48">
        <f t="shared" si="12"/>
        <v>1.1592219486425751E-3</v>
      </c>
      <c r="L40" s="48">
        <f t="shared" si="13"/>
        <v>6.1403575559729673E-5</v>
      </c>
      <c r="M40" s="48">
        <f t="shared" si="21"/>
        <v>18.878736915164726</v>
      </c>
      <c r="N40" s="48">
        <f t="shared" si="14"/>
        <v>7.6651470957349085E-3</v>
      </c>
      <c r="O40" s="48">
        <f t="shared" si="15"/>
        <v>6.1403575559729673E-5</v>
      </c>
      <c r="P40" s="48">
        <f t="shared" si="22"/>
        <v>124.83225978068197</v>
      </c>
      <c r="Q40" s="48">
        <f t="shared" si="16"/>
        <v>5.2397091721610332E-4</v>
      </c>
      <c r="R40" s="48">
        <f t="shared" si="17"/>
        <v>6.1403575559729673E-5</v>
      </c>
      <c r="S40" s="48">
        <f t="shared" si="23"/>
        <v>8.5332313703200597</v>
      </c>
    </row>
    <row r="41" spans="1:27">
      <c r="A41" s="45">
        <v>2014</v>
      </c>
      <c r="B41" s="44">
        <f t="shared" si="6"/>
        <v>3.0319844338375095E-3</v>
      </c>
      <c r="C41" s="44">
        <f t="shared" si="7"/>
        <v>7.8161914927293161E-5</v>
      </c>
      <c r="D41" s="44">
        <f t="shared" si="18"/>
        <v>38.791071542424284</v>
      </c>
      <c r="E41" s="46">
        <f t="shared" si="8"/>
        <v>1.2361527723253392E-2</v>
      </c>
      <c r="F41" s="46">
        <f t="shared" si="9"/>
        <v>7.8161914927293161E-5</v>
      </c>
      <c r="G41" s="46">
        <f t="shared" si="19"/>
        <v>158.15282589675783</v>
      </c>
      <c r="H41" s="46">
        <f t="shared" si="10"/>
        <v>1.5270678673524288E-4</v>
      </c>
      <c r="I41" s="44">
        <f t="shared" si="11"/>
        <v>7.8161914927293161E-5</v>
      </c>
      <c r="J41" s="44">
        <f t="shared" si="20"/>
        <v>1.9537237141297261</v>
      </c>
      <c r="K41" s="48">
        <f t="shared" si="12"/>
        <v>2.3286177159681149E-3</v>
      </c>
      <c r="L41" s="48">
        <f t="shared" si="13"/>
        <v>8.7447103400112126E-5</v>
      </c>
      <c r="M41" s="48">
        <f t="shared" si="21"/>
        <v>26.628871917158655</v>
      </c>
      <c r="N41" s="48">
        <f t="shared" si="14"/>
        <v>9.4112490819612538E-3</v>
      </c>
      <c r="O41" s="48">
        <f t="shared" si="15"/>
        <v>8.7447103400112126E-5</v>
      </c>
      <c r="P41" s="48">
        <f t="shared" si="22"/>
        <v>107.62219348650474</v>
      </c>
      <c r="Q41" s="48">
        <f t="shared" si="16"/>
        <v>8.650266722002839E-4</v>
      </c>
      <c r="R41" s="48">
        <f t="shared" si="17"/>
        <v>8.7447103400112126E-5</v>
      </c>
      <c r="S41" s="48">
        <f t="shared" si="23"/>
        <v>9.891999146528331</v>
      </c>
    </row>
    <row r="42" spans="1:27">
      <c r="A42" s="45">
        <v>2015</v>
      </c>
      <c r="B42" s="44">
        <f t="shared" si="6"/>
        <v>2.9767578011721924E-3</v>
      </c>
      <c r="C42" s="44">
        <f t="shared" si="7"/>
        <v>8.4555026488844409E-5</v>
      </c>
      <c r="D42" s="44">
        <f>B42/C42</f>
        <v>35.204977454118882</v>
      </c>
      <c r="E42" s="46">
        <f t="shared" si="8"/>
        <v>1.1636025125878162E-2</v>
      </c>
      <c r="F42" s="46">
        <f t="shared" si="9"/>
        <v>8.4555026488844409E-5</v>
      </c>
      <c r="G42" s="46">
        <f>E42/F42</f>
        <v>137.61482444113878</v>
      </c>
      <c r="H42" s="46">
        <f t="shared" si="10"/>
        <v>1.3672084700774891E-4</v>
      </c>
      <c r="I42" s="44">
        <f t="shared" si="11"/>
        <v>8.4555026488844409E-5</v>
      </c>
      <c r="J42" s="44">
        <f>H42/I42</f>
        <v>1.6169452330050051</v>
      </c>
      <c r="K42" s="48">
        <f t="shared" si="12"/>
        <v>2.4232560490074235E-3</v>
      </c>
      <c r="L42" s="48">
        <f t="shared" si="13"/>
        <v>9.0301880646409286E-5</v>
      </c>
      <c r="M42" s="48">
        <f>K42/L42</f>
        <v>26.835056276358742</v>
      </c>
      <c r="N42" s="48">
        <f t="shared" si="14"/>
        <v>7.469669493672954E-3</v>
      </c>
      <c r="O42" s="48">
        <f t="shared" si="15"/>
        <v>9.0301880646409286E-5</v>
      </c>
      <c r="P42" s="48">
        <f>N42/O42</f>
        <v>82.718869642611082</v>
      </c>
      <c r="Q42" s="48">
        <f t="shared" si="16"/>
        <v>7.6164694992188035E-4</v>
      </c>
      <c r="R42" s="48">
        <f t="shared" si="17"/>
        <v>9.0301880646409286E-5</v>
      </c>
      <c r="S42" s="48">
        <f>Q42/R42</f>
        <v>8.434452798433119</v>
      </c>
    </row>
    <row r="43" spans="1:27">
      <c r="A43" s="45">
        <v>2016</v>
      </c>
      <c r="B43" s="44">
        <f t="shared" si="6"/>
        <v>2.7064956199398331E-3</v>
      </c>
      <c r="C43" s="44">
        <f t="shared" si="7"/>
        <v>8.9983648352918929E-5</v>
      </c>
      <c r="D43" s="44">
        <f t="shared" si="18"/>
        <v>30.077638209609653</v>
      </c>
      <c r="E43" s="46">
        <f t="shared" si="8"/>
        <v>1.3548921462685501E-2</v>
      </c>
      <c r="F43" s="46">
        <f t="shared" si="9"/>
        <v>8.9983648352918929E-5</v>
      </c>
      <c r="G43" s="46">
        <f t="shared" si="19"/>
        <v>150.57092828183818</v>
      </c>
      <c r="H43" s="46">
        <f t="shared" si="10"/>
        <v>1.1493866139502739E-4</v>
      </c>
      <c r="I43" s="44">
        <f t="shared" si="11"/>
        <v>8.9983648352918929E-5</v>
      </c>
      <c r="J43" s="44">
        <f t="shared" si="20"/>
        <v>1.2773283090749339</v>
      </c>
      <c r="K43" s="48">
        <f t="shared" si="12"/>
        <v>2.9420347441005456E-3</v>
      </c>
      <c r="L43" s="48">
        <f t="shared" si="13"/>
        <v>9.6340221492261912E-5</v>
      </c>
      <c r="M43" s="48">
        <f t="shared" si="21"/>
        <v>30.537969484913951</v>
      </c>
      <c r="N43" s="48">
        <f t="shared" si="14"/>
        <v>6.7802409500598336E-3</v>
      </c>
      <c r="O43" s="48">
        <f t="shared" si="15"/>
        <v>9.6340221492261912E-5</v>
      </c>
      <c r="P43" s="48">
        <f t="shared" si="22"/>
        <v>70.378091777632307</v>
      </c>
      <c r="Q43" s="48">
        <f t="shared" si="16"/>
        <v>7.7360144195832796E-4</v>
      </c>
      <c r="R43" s="48">
        <f t="shared" si="17"/>
        <v>9.6340221492261912E-5</v>
      </c>
      <c r="S43" s="48">
        <f t="shared" si="23"/>
        <v>8.0298906310949683</v>
      </c>
    </row>
    <row r="44" spans="1:27">
      <c r="A44" s="47">
        <v>2017</v>
      </c>
      <c r="B44" s="44">
        <f t="shared" si="6"/>
        <v>2.1324264457417384E-3</v>
      </c>
      <c r="C44" s="44">
        <f t="shared" si="7"/>
        <v>9.2001398309044468E-5</v>
      </c>
      <c r="D44" s="44">
        <f t="shared" si="18"/>
        <v>23.178196037615049</v>
      </c>
      <c r="E44" s="46">
        <f t="shared" si="8"/>
        <v>1.3728571600924902E-2</v>
      </c>
      <c r="F44" s="46">
        <f t="shared" si="9"/>
        <v>9.2001398309044468E-5</v>
      </c>
      <c r="G44" s="46">
        <f t="shared" si="19"/>
        <v>149.22133634109423</v>
      </c>
      <c r="H44" s="46">
        <f t="shared" si="10"/>
        <v>1.4652418883473022E-4</v>
      </c>
      <c r="I44" s="44">
        <f t="shared" si="11"/>
        <v>9.2001398309044468E-5</v>
      </c>
      <c r="J44" s="44">
        <f t="shared" si="20"/>
        <v>1.592630020062703</v>
      </c>
      <c r="K44" s="48">
        <f t="shared" si="12"/>
        <v>2.7071315893213771E-3</v>
      </c>
      <c r="L44" s="48">
        <f t="shared" si="13"/>
        <v>1.0867334574324371E-4</v>
      </c>
      <c r="M44" s="48">
        <f t="shared" si="21"/>
        <v>24.910722779414208</v>
      </c>
      <c r="N44" s="48">
        <f t="shared" si="14"/>
        <v>8.3709379054159351E-3</v>
      </c>
      <c r="O44" s="48">
        <f t="shared" si="15"/>
        <v>1.0867334574324371E-4</v>
      </c>
      <c r="P44" s="48">
        <f t="shared" si="22"/>
        <v>77.028436441015359</v>
      </c>
      <c r="Q44" s="48">
        <f t="shared" si="16"/>
        <v>7.0675096015228203E-4</v>
      </c>
      <c r="R44" s="48">
        <f t="shared" si="17"/>
        <v>1.0867334574324371E-4</v>
      </c>
      <c r="S44" s="48">
        <f t="shared" si="23"/>
        <v>6.503443464619945</v>
      </c>
    </row>
  </sheetData>
  <mergeCells count="18">
    <mergeCell ref="U3:V3"/>
    <mergeCell ref="AA2:AE2"/>
    <mergeCell ref="AB3:AC3"/>
    <mergeCell ref="AD3:AE3"/>
    <mergeCell ref="E2:F2"/>
    <mergeCell ref="J2:N2"/>
    <mergeCell ref="W3:X3"/>
    <mergeCell ref="T2:X2"/>
    <mergeCell ref="O2:S2"/>
    <mergeCell ref="G2:I2"/>
    <mergeCell ref="B27:C27"/>
    <mergeCell ref="B26:J26"/>
    <mergeCell ref="K27:L27"/>
    <mergeCell ref="K26:S26"/>
    <mergeCell ref="K3:L3"/>
    <mergeCell ref="M3:N3"/>
    <mergeCell ref="P3:Q3"/>
    <mergeCell ref="R3:S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M41"/>
  <sheetViews>
    <sheetView topLeftCell="A20" zoomScale="84" zoomScaleNormal="84" workbookViewId="0">
      <selection activeCell="B25" sqref="B25:B41"/>
    </sheetView>
  </sheetViews>
  <sheetFormatPr defaultRowHeight="15"/>
  <cols>
    <col min="2" max="2" width="12.140625" customWidth="1"/>
    <col min="3" max="3" width="15.5703125" customWidth="1"/>
    <col min="4" max="4" width="21.5703125" customWidth="1"/>
    <col min="6" max="6" width="14.28515625" customWidth="1"/>
    <col min="7" max="7" width="18" customWidth="1"/>
    <col min="8" max="8" width="14.85546875" customWidth="1"/>
    <col min="12" max="12" width="20.140625" customWidth="1"/>
    <col min="13" max="13" width="19.140625" customWidth="1"/>
  </cols>
  <sheetData>
    <row r="2" spans="1:13" ht="15.75">
      <c r="A2" s="75" t="s">
        <v>9</v>
      </c>
      <c r="B2" s="77" t="s">
        <v>20</v>
      </c>
      <c r="C2" s="77"/>
      <c r="D2" s="77"/>
      <c r="E2" s="29"/>
      <c r="I2" s="30" t="s">
        <v>9</v>
      </c>
      <c r="J2" s="28" t="s">
        <v>24</v>
      </c>
      <c r="K2" s="29"/>
      <c r="L2" s="29"/>
      <c r="M2" s="29"/>
    </row>
    <row r="3" spans="1:13" ht="15.75">
      <c r="A3" s="76"/>
      <c r="B3" s="50" t="s">
        <v>14</v>
      </c>
      <c r="C3" s="50" t="s">
        <v>21</v>
      </c>
      <c r="D3" s="50" t="s">
        <v>16</v>
      </c>
      <c r="E3" s="23"/>
      <c r="I3" s="31"/>
      <c r="J3" s="17" t="s">
        <v>14</v>
      </c>
      <c r="K3" s="17" t="s">
        <v>21</v>
      </c>
      <c r="L3" s="17" t="s">
        <v>16</v>
      </c>
      <c r="M3" s="23"/>
    </row>
    <row r="4" spans="1:13" ht="15.75">
      <c r="A4" s="49">
        <v>2001</v>
      </c>
      <c r="B4" s="49">
        <f>'Perhitungan RCA'!D28</f>
        <v>21.438475027072382</v>
      </c>
      <c r="C4" s="49">
        <f>'Perhitungan RCA'!G28</f>
        <v>134.75710722746808</v>
      </c>
      <c r="D4" s="49">
        <f>'Perhitungan RCA'!J28</f>
        <v>1.3372253863340291</v>
      </c>
      <c r="E4" s="25"/>
      <c r="I4" s="17">
        <v>2001</v>
      </c>
      <c r="J4" s="17">
        <f>'Perhitungan RCA'!M28</f>
        <v>9.0699281394410889</v>
      </c>
      <c r="K4" s="17">
        <f>'Perhitungan RCA'!P28</f>
        <v>73.144621882568813</v>
      </c>
      <c r="L4" s="17">
        <f>'Perhitungan RCA'!S28</f>
        <v>3.5948776350053615</v>
      </c>
      <c r="M4" s="4"/>
    </row>
    <row r="5" spans="1:13" ht="15.75">
      <c r="A5" s="49">
        <v>2002</v>
      </c>
      <c r="B5" s="49">
        <f>'Perhitungan RCA'!D29</f>
        <v>30.189051688302644</v>
      </c>
      <c r="C5" s="49">
        <f>'Perhitungan RCA'!G29</f>
        <v>112.14813089090774</v>
      </c>
      <c r="D5" s="49">
        <f>'Perhitungan RCA'!J29</f>
        <v>1.425227698559671</v>
      </c>
      <c r="E5" s="25"/>
      <c r="I5" s="17">
        <v>2002</v>
      </c>
      <c r="J5" s="17">
        <f>'Perhitungan RCA'!M29</f>
        <v>15.285641036197324</v>
      </c>
      <c r="K5" s="17">
        <f>'Perhitungan RCA'!P29</f>
        <v>50.815846226799231</v>
      </c>
      <c r="L5" s="17">
        <f>'Perhitungan RCA'!S29</f>
        <v>8.2807382869893313</v>
      </c>
      <c r="M5" s="4"/>
    </row>
    <row r="6" spans="1:13" ht="15.75">
      <c r="A6" s="49">
        <v>2003</v>
      </c>
      <c r="B6" s="49">
        <f>'Perhitungan RCA'!D30</f>
        <v>21.056059572809655</v>
      </c>
      <c r="C6" s="49">
        <f>'Perhitungan RCA'!G30</f>
        <v>142.63919599719665</v>
      </c>
      <c r="D6" s="49">
        <f>'Perhitungan RCA'!J30</f>
        <v>2.0532905574477041</v>
      </c>
      <c r="E6" s="25"/>
      <c r="I6" s="17">
        <v>2003</v>
      </c>
      <c r="J6" s="17">
        <f>'Perhitungan RCA'!M30</f>
        <v>18.361800305100157</v>
      </c>
      <c r="K6" s="17">
        <f>'Perhitungan RCA'!P30</f>
        <v>60.144538328042394</v>
      </c>
      <c r="L6" s="17">
        <f>'Perhitungan RCA'!S30</f>
        <v>12.202523846254193</v>
      </c>
      <c r="M6" s="4"/>
    </row>
    <row r="7" spans="1:13" ht="15.75">
      <c r="A7" s="49">
        <v>2004</v>
      </c>
      <c r="B7" s="49">
        <f>'Perhitungan RCA'!D31</f>
        <v>36.657883516526979</v>
      </c>
      <c r="C7" s="49">
        <f>'Perhitungan RCA'!G31</f>
        <v>124.69499230744651</v>
      </c>
      <c r="D7" s="49">
        <f>'Perhitungan RCA'!J31</f>
        <v>2.4860663795308922</v>
      </c>
      <c r="E7" s="25"/>
      <c r="I7" s="17">
        <v>2004</v>
      </c>
      <c r="J7" s="17">
        <f>'Perhitungan RCA'!M31</f>
        <v>12.57102309317902</v>
      </c>
      <c r="K7" s="17">
        <f>'Perhitungan RCA'!P31</f>
        <v>83.187727486885734</v>
      </c>
      <c r="L7" s="17">
        <f>'Perhitungan RCA'!S31</f>
        <v>12.666860419234727</v>
      </c>
      <c r="M7" s="4"/>
    </row>
    <row r="8" spans="1:13" ht="15.75">
      <c r="A8" s="49">
        <v>2005</v>
      </c>
      <c r="B8" s="49">
        <f>'Perhitungan RCA'!D32</f>
        <v>42.776484984871544</v>
      </c>
      <c r="C8" s="49">
        <f>'Perhitungan RCA'!G32</f>
        <v>123.93947140353649</v>
      </c>
      <c r="D8" s="49">
        <f>'Perhitungan RCA'!J32</f>
        <v>2.3516442017533286</v>
      </c>
      <c r="E8" s="25"/>
      <c r="I8" s="17">
        <v>2005</v>
      </c>
      <c r="J8" s="17">
        <f>'Perhitungan RCA'!M32</f>
        <v>16.646113849057063</v>
      </c>
      <c r="K8" s="17">
        <f>'Perhitungan RCA'!P32</f>
        <v>88.935623638642184</v>
      </c>
      <c r="L8" s="17">
        <f>'Perhitungan RCA'!S32</f>
        <v>13.003984204066175</v>
      </c>
      <c r="M8" s="4"/>
    </row>
    <row r="9" spans="1:13" ht="15.75">
      <c r="A9" s="49">
        <v>2006</v>
      </c>
      <c r="B9" s="49">
        <f>'Perhitungan RCA'!D33</f>
        <v>32.287597495416179</v>
      </c>
      <c r="C9" s="49">
        <f>'Perhitungan RCA'!G33</f>
        <v>140.1989797229829</v>
      </c>
      <c r="D9" s="49">
        <f>'Perhitungan RCA'!J33</f>
        <v>3.4038253662026512</v>
      </c>
      <c r="E9" s="25"/>
      <c r="I9" s="17">
        <v>2006</v>
      </c>
      <c r="J9" s="17">
        <f>'Perhitungan RCA'!M33</f>
        <v>18.749560644232268</v>
      </c>
      <c r="K9" s="17">
        <f>'Perhitungan RCA'!P33</f>
        <v>95.441533081123893</v>
      </c>
      <c r="L9" s="17">
        <f>'Perhitungan RCA'!S33</f>
        <v>10.036971460012376</v>
      </c>
      <c r="M9" s="4"/>
    </row>
    <row r="10" spans="1:13" ht="15.75">
      <c r="A10" s="49">
        <v>2007</v>
      </c>
      <c r="B10" s="49">
        <f>'Perhitungan RCA'!D34</f>
        <v>50.068494933109683</v>
      </c>
      <c r="C10" s="49">
        <f>'Perhitungan RCA'!G34</f>
        <v>123.30212483587495</v>
      </c>
      <c r="D10" s="49">
        <f>'Perhitungan RCA'!J34</f>
        <v>2.1609837072251366</v>
      </c>
      <c r="E10" s="25"/>
      <c r="I10" s="17">
        <v>2007</v>
      </c>
      <c r="J10" s="17">
        <f>'Perhitungan RCA'!M34</f>
        <v>21.551440311918636</v>
      </c>
      <c r="K10" s="17">
        <f>'Perhitungan RCA'!P34</f>
        <v>105.85604648466162</v>
      </c>
      <c r="L10" s="17">
        <f>'Perhitungan RCA'!S34</f>
        <v>12.62458937943256</v>
      </c>
      <c r="M10" s="4"/>
    </row>
    <row r="11" spans="1:13" ht="15.75">
      <c r="A11" s="49">
        <v>2008</v>
      </c>
      <c r="B11" s="49">
        <f>'Perhitungan RCA'!D35</f>
        <v>42.809655294771225</v>
      </c>
      <c r="C11" s="49">
        <f>'Perhitungan RCA'!G35</f>
        <v>140.58250076251204</v>
      </c>
      <c r="D11" s="49">
        <f>'Perhitungan RCA'!J35</f>
        <v>2.6339598893401051</v>
      </c>
      <c r="E11" s="25"/>
      <c r="I11" s="17">
        <v>2008</v>
      </c>
      <c r="J11" s="17">
        <f>'Perhitungan RCA'!M35</f>
        <v>24.23246152009974</v>
      </c>
      <c r="K11" s="17">
        <f>'Perhitungan RCA'!P35</f>
        <v>124.39494777327231</v>
      </c>
      <c r="L11" s="17">
        <f>'Perhitungan RCA'!S35</f>
        <v>10.079785205561507</v>
      </c>
      <c r="M11" s="4"/>
    </row>
    <row r="12" spans="1:13" ht="15.75">
      <c r="A12" s="49">
        <v>2009</v>
      </c>
      <c r="B12" s="49">
        <f>'Perhitungan RCA'!D36</f>
        <v>34.844804125961765</v>
      </c>
      <c r="C12" s="49">
        <f>'Perhitungan RCA'!G36</f>
        <v>160.77432612154837</v>
      </c>
      <c r="D12" s="49">
        <f>'Perhitungan RCA'!J36</f>
        <v>1.7739603198278036</v>
      </c>
      <c r="E12" s="25"/>
      <c r="I12" s="17">
        <v>2009</v>
      </c>
      <c r="J12" s="17">
        <f>'Perhitungan RCA'!M36</f>
        <v>20.785088973422315</v>
      </c>
      <c r="K12" s="17">
        <f>'Perhitungan RCA'!P36</f>
        <v>98.484052837273197</v>
      </c>
      <c r="L12" s="17">
        <f>'Perhitungan RCA'!S36</f>
        <v>11.952692870216877</v>
      </c>
      <c r="M12" s="4"/>
    </row>
    <row r="13" spans="1:13" ht="15.75">
      <c r="A13" s="49">
        <v>2010</v>
      </c>
      <c r="B13" s="49">
        <f>'Perhitungan RCA'!D37</f>
        <v>22.706806454308538</v>
      </c>
      <c r="C13" s="49">
        <f>'Perhitungan RCA'!G37</f>
        <v>190.61453904043981</v>
      </c>
      <c r="D13" s="49">
        <f>'Perhitungan RCA'!J37</f>
        <v>0.86181885047568085</v>
      </c>
      <c r="E13" s="25"/>
      <c r="I13" s="17">
        <v>2010</v>
      </c>
      <c r="J13" s="17">
        <f>'Perhitungan RCA'!M37</f>
        <v>22.37396115405053</v>
      </c>
      <c r="K13" s="17">
        <f>'Perhitungan RCA'!P37</f>
        <v>94.182013023304989</v>
      </c>
      <c r="L13" s="17">
        <f>'Perhitungan RCA'!S37</f>
        <v>10.72688122107883</v>
      </c>
      <c r="M13" s="4"/>
    </row>
    <row r="14" spans="1:13" ht="15.75">
      <c r="A14" s="49">
        <v>2011</v>
      </c>
      <c r="B14" s="49">
        <f>'Perhitungan RCA'!D38</f>
        <v>26.784859810400885</v>
      </c>
      <c r="C14" s="49">
        <f>'Perhitungan RCA'!G38</f>
        <v>205.66393145249205</v>
      </c>
      <c r="D14" s="49">
        <f>'Perhitungan RCA'!J38</f>
        <v>1.9090775365896344</v>
      </c>
      <c r="E14" s="25"/>
      <c r="I14" s="17">
        <v>2011</v>
      </c>
      <c r="J14" s="17">
        <f>'Perhitungan RCA'!M38</f>
        <v>23.445929571928641</v>
      </c>
      <c r="K14" s="17">
        <f>'Perhitungan RCA'!P38</f>
        <v>113.02566273321747</v>
      </c>
      <c r="L14" s="17">
        <f>'Perhitungan RCA'!S38</f>
        <v>11.288841944345904</v>
      </c>
      <c r="M14" s="4"/>
    </row>
    <row r="15" spans="1:13" ht="15.75">
      <c r="A15" s="49">
        <v>2012</v>
      </c>
      <c r="B15" s="49">
        <f>'Perhitungan RCA'!D39</f>
        <v>43.372096763688489</v>
      </c>
      <c r="C15" s="49">
        <f>'Perhitungan RCA'!G39</f>
        <v>159.56162706913167</v>
      </c>
      <c r="D15" s="49">
        <f>'Perhitungan RCA'!J39</f>
        <v>2.060241983633492</v>
      </c>
      <c r="E15" s="25"/>
      <c r="I15" s="17">
        <v>2012</v>
      </c>
      <c r="J15" s="17">
        <f>'Perhitungan RCA'!M39</f>
        <v>23.813422279536894</v>
      </c>
      <c r="K15" s="17">
        <f>'Perhitungan RCA'!P39</f>
        <v>105.14707818414576</v>
      </c>
      <c r="L15" s="17">
        <f>'Perhitungan RCA'!S39</f>
        <v>9.3396912902613654</v>
      </c>
      <c r="M15" s="4"/>
    </row>
    <row r="16" spans="1:13" ht="15.75">
      <c r="A16" s="49">
        <v>2013</v>
      </c>
      <c r="B16" s="49">
        <f>'Perhitungan RCA'!D40</f>
        <v>33.211698248566734</v>
      </c>
      <c r="C16" s="49">
        <f>'Perhitungan RCA'!G40</f>
        <v>193.26808223939113</v>
      </c>
      <c r="D16" s="49">
        <f>'Perhitungan RCA'!J40</f>
        <v>0.88502603492110132</v>
      </c>
      <c r="E16" s="25"/>
      <c r="I16" s="17">
        <v>2013</v>
      </c>
      <c r="J16" s="17">
        <f>'Perhitungan RCA'!M40</f>
        <v>18.878736915164726</v>
      </c>
      <c r="K16" s="17">
        <f>'Perhitungan RCA'!P40</f>
        <v>124.83225978068197</v>
      </c>
      <c r="L16" s="17">
        <f>'Perhitungan RCA'!S40</f>
        <v>8.5332313703200597</v>
      </c>
      <c r="M16" s="4"/>
    </row>
    <row r="17" spans="1:13" ht="15.75">
      <c r="A17" s="49">
        <v>2014</v>
      </c>
      <c r="B17" s="49">
        <f>'Perhitungan RCA'!D41</f>
        <v>38.791071542424284</v>
      </c>
      <c r="C17" s="49">
        <f>'Perhitungan RCA'!G41</f>
        <v>158.15282589675783</v>
      </c>
      <c r="D17" s="49">
        <f>'Perhitungan RCA'!J41</f>
        <v>1.9537237141297261</v>
      </c>
      <c r="E17" s="25"/>
      <c r="I17" s="17">
        <v>2014</v>
      </c>
      <c r="J17" s="17">
        <f>'Perhitungan RCA'!M41</f>
        <v>26.628871917158655</v>
      </c>
      <c r="K17" s="17">
        <f>'Perhitungan RCA'!P41</f>
        <v>107.62219348650474</v>
      </c>
      <c r="L17" s="17">
        <f>'Perhitungan RCA'!S41</f>
        <v>9.891999146528331</v>
      </c>
      <c r="M17" s="4"/>
    </row>
    <row r="18" spans="1:13" ht="15.75">
      <c r="A18" s="49">
        <v>2015</v>
      </c>
      <c r="B18" s="49">
        <f>'Perhitungan RCA'!D42</f>
        <v>35.204977454118882</v>
      </c>
      <c r="C18" s="49">
        <f>'Perhitungan RCA'!G42</f>
        <v>137.61482444113878</v>
      </c>
      <c r="D18" s="49">
        <f>'Perhitungan RCA'!J42</f>
        <v>1.6169452330050051</v>
      </c>
      <c r="E18" s="4"/>
      <c r="I18" s="17">
        <v>2015</v>
      </c>
      <c r="J18" s="17">
        <f>'Perhitungan RCA'!M42</f>
        <v>26.835056276358742</v>
      </c>
      <c r="K18" s="17">
        <f>'Perhitungan RCA'!P42</f>
        <v>82.718869642611082</v>
      </c>
      <c r="L18" s="17">
        <f>'Perhitungan RCA'!S42</f>
        <v>8.434452798433119</v>
      </c>
    </row>
    <row r="19" spans="1:13" ht="15.75">
      <c r="A19" s="49">
        <v>2016</v>
      </c>
      <c r="B19" s="49">
        <f>'Perhitungan RCA'!D43</f>
        <v>30.077638209609653</v>
      </c>
      <c r="C19" s="49">
        <f>'Perhitungan RCA'!G43</f>
        <v>150.57092828183818</v>
      </c>
      <c r="D19" s="49">
        <f>'Perhitungan RCA'!J43</f>
        <v>1.2773283090749339</v>
      </c>
      <c r="I19" s="17">
        <v>2016</v>
      </c>
      <c r="J19" s="17">
        <f>'Perhitungan RCA'!M43</f>
        <v>30.537969484913951</v>
      </c>
      <c r="K19" s="17">
        <f>'Perhitungan RCA'!P43</f>
        <v>70.378091777632307</v>
      </c>
      <c r="L19" s="17">
        <f>'Perhitungan RCA'!S43</f>
        <v>8.0298906310949683</v>
      </c>
    </row>
    <row r="20" spans="1:13" ht="15.75">
      <c r="A20" s="49">
        <v>2017</v>
      </c>
      <c r="B20" s="49">
        <f>'Perhitungan RCA'!D44</f>
        <v>23.178196037615049</v>
      </c>
      <c r="C20" s="49">
        <f>'Perhitungan RCA'!G44</f>
        <v>149.22133634109423</v>
      </c>
      <c r="D20" s="49">
        <f>'Perhitungan RCA'!J44</f>
        <v>1.592630020062703</v>
      </c>
      <c r="I20" s="17">
        <v>2017</v>
      </c>
      <c r="J20" s="17">
        <f>'Perhitungan RCA'!M44</f>
        <v>24.910722779414208</v>
      </c>
      <c r="K20" s="17">
        <f>'Perhitungan RCA'!P44</f>
        <v>77.028436441015359</v>
      </c>
      <c r="L20" s="17">
        <f>'Perhitungan RCA'!S44</f>
        <v>6.503443464619945</v>
      </c>
    </row>
    <row r="21" spans="1:13" ht="15.75">
      <c r="A21" s="51" t="s">
        <v>22</v>
      </c>
      <c r="B21" s="51">
        <f>AVERAGE(B4:B20)</f>
        <v>33.262108891739686</v>
      </c>
      <c r="C21" s="51">
        <f>AVERAGE(C4:C20)</f>
        <v>149.86499553127987</v>
      </c>
      <c r="D21" s="51">
        <f>AVERAGE(D4:D20)</f>
        <v>1.8695867757713884</v>
      </c>
      <c r="I21" s="18" t="s">
        <v>23</v>
      </c>
      <c r="J21" s="18">
        <f>AVERAGE(J4:J17)</f>
        <v>19.456712836463364</v>
      </c>
      <c r="K21" s="18">
        <f>AVERAGE(K4:K17)</f>
        <v>94.658153210508871</v>
      </c>
      <c r="L21" s="18">
        <f>AVERAGE(L4:L17)</f>
        <v>10.301690591379113</v>
      </c>
      <c r="M21" s="4"/>
    </row>
    <row r="25" spans="1:13">
      <c r="B25" s="26"/>
    </row>
    <row r="26" spans="1:13">
      <c r="B26" s="26"/>
    </row>
    <row r="27" spans="1:13">
      <c r="B27" s="26"/>
    </row>
    <row r="28" spans="1:13">
      <c r="B28" s="26"/>
    </row>
    <row r="29" spans="1:13">
      <c r="B29" s="26"/>
    </row>
    <row r="30" spans="1:13">
      <c r="B30" s="26"/>
    </row>
    <row r="31" spans="1:13">
      <c r="B31" s="26"/>
    </row>
    <row r="32" spans="1:13">
      <c r="B32" s="26"/>
    </row>
    <row r="33" spans="2:2">
      <c r="B33" s="26"/>
    </row>
    <row r="34" spans="2:2">
      <c r="B34" s="26"/>
    </row>
    <row r="35" spans="2:2">
      <c r="B35" s="26"/>
    </row>
    <row r="36" spans="2:2">
      <c r="B36" s="26"/>
    </row>
    <row r="37" spans="2:2">
      <c r="B37" s="26"/>
    </row>
    <row r="38" spans="2:2">
      <c r="B38" s="26"/>
    </row>
    <row r="39" spans="2:2">
      <c r="B39" s="26"/>
    </row>
    <row r="40" spans="2:2">
      <c r="B40" s="26"/>
    </row>
    <row r="41" spans="2:2">
      <c r="B41" s="26"/>
    </row>
  </sheetData>
  <mergeCells count="2">
    <mergeCell ref="A2:A3"/>
    <mergeCell ref="B2:D2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S38"/>
  <sheetViews>
    <sheetView tabSelected="1" topLeftCell="E1" workbookViewId="0">
      <selection activeCell="S21" sqref="S21"/>
    </sheetView>
  </sheetViews>
  <sheetFormatPr defaultRowHeight="15"/>
  <cols>
    <col min="2" max="2" width="12.7109375" customWidth="1"/>
    <col min="3" max="3" width="15" customWidth="1"/>
    <col min="4" max="4" width="16.42578125" customWidth="1"/>
    <col min="5" max="5" width="18" customWidth="1"/>
    <col min="6" max="6" width="16.28515625" customWidth="1"/>
    <col min="7" max="7" width="20" customWidth="1"/>
    <col min="9" max="9" width="15.28515625" customWidth="1"/>
    <col min="12" max="12" width="14.28515625" customWidth="1"/>
    <col min="14" max="14" width="18" customWidth="1"/>
  </cols>
  <sheetData>
    <row r="2" spans="1:19">
      <c r="A2" s="79" t="s">
        <v>0</v>
      </c>
      <c r="B2" s="79" t="s">
        <v>29</v>
      </c>
      <c r="C2" s="80" t="s">
        <v>42</v>
      </c>
      <c r="D2" s="80" t="s">
        <v>43</v>
      </c>
      <c r="E2" s="81" t="s">
        <v>30</v>
      </c>
      <c r="F2" s="82" t="s">
        <v>42</v>
      </c>
      <c r="G2" s="82" t="s">
        <v>44</v>
      </c>
      <c r="H2" s="83" t="s">
        <v>31</v>
      </c>
      <c r="I2" s="84" t="s">
        <v>42</v>
      </c>
      <c r="J2" s="84" t="s">
        <v>45</v>
      </c>
      <c r="N2" s="53"/>
      <c r="Q2" s="97" t="s">
        <v>49</v>
      </c>
      <c r="R2" s="98" t="s">
        <v>39</v>
      </c>
      <c r="S2" s="99" t="s">
        <v>50</v>
      </c>
    </row>
    <row r="3" spans="1:19" ht="24.75">
      <c r="A3" s="79">
        <v>2001</v>
      </c>
      <c r="B3" s="78">
        <v>94992</v>
      </c>
      <c r="C3" s="85">
        <v>257910283</v>
      </c>
      <c r="D3" s="79">
        <f>(B3/C3)*100</f>
        <v>3.6831412417937602E-2</v>
      </c>
      <c r="E3" s="38">
        <v>340871</v>
      </c>
      <c r="F3" s="86">
        <v>257910283</v>
      </c>
      <c r="G3" s="81">
        <f>(E3/F3)*100</f>
        <v>0.13216650225613533</v>
      </c>
      <c r="H3" s="87">
        <v>9259</v>
      </c>
      <c r="I3" s="88">
        <v>257910283</v>
      </c>
      <c r="J3" s="83">
        <f>(H3/I3)*100</f>
        <v>3.5900080804455552E-3</v>
      </c>
      <c r="K3" s="4"/>
      <c r="N3" s="95" t="s">
        <v>38</v>
      </c>
      <c r="O3" s="96" t="s">
        <v>15</v>
      </c>
      <c r="P3" s="96" t="s">
        <v>16</v>
      </c>
      <c r="Q3" s="97" t="s">
        <v>46</v>
      </c>
      <c r="R3" s="98" t="s">
        <v>47</v>
      </c>
      <c r="S3" s="99" t="s">
        <v>48</v>
      </c>
    </row>
    <row r="4" spans="1:19">
      <c r="A4" s="79">
        <v>2002</v>
      </c>
      <c r="B4" s="78">
        <v>122221</v>
      </c>
      <c r="C4" s="85">
        <v>414080858</v>
      </c>
      <c r="D4" s="79">
        <f t="shared" ref="D4:D19" si="0">(B4/C4)*100</f>
        <v>2.9516215888443699E-2</v>
      </c>
      <c r="E4" s="38">
        <v>279672</v>
      </c>
      <c r="F4" s="86">
        <v>414080858</v>
      </c>
      <c r="G4" s="81">
        <f t="shared" ref="G4:G19" si="1">(E4/F4)*100</f>
        <v>6.7540431922115077E-2</v>
      </c>
      <c r="H4" s="87">
        <v>9495</v>
      </c>
      <c r="I4" s="88">
        <v>414080858</v>
      </c>
      <c r="J4" s="83">
        <f t="shared" ref="J4:J19" si="2">(H4/I4)*100</f>
        <v>2.2930304109831613E-3</v>
      </c>
      <c r="K4" s="4"/>
      <c r="M4" s="55">
        <v>2001</v>
      </c>
      <c r="N4" s="56">
        <f>(B3/N22)*100</f>
        <v>17.309195601271878</v>
      </c>
      <c r="O4" s="55">
        <f>(E3/N22)*100</f>
        <v>62.112628577155405</v>
      </c>
      <c r="P4" s="55">
        <f>(H3/N22)*100</f>
        <v>1.687150939786259</v>
      </c>
      <c r="Q4" s="97">
        <f>N6+O9</f>
        <v>56.01423295005462</v>
      </c>
      <c r="R4" s="98">
        <f>N6+P4</f>
        <v>15.171766877655626</v>
      </c>
      <c r="S4" s="99">
        <f>O7+P4</f>
        <v>45.671549189654868</v>
      </c>
    </row>
    <row r="5" spans="1:19">
      <c r="A5" s="79">
        <v>2003</v>
      </c>
      <c r="B5" s="78">
        <v>99368</v>
      </c>
      <c r="C5" s="85">
        <v>767624341</v>
      </c>
      <c r="D5" s="79">
        <f t="shared" si="0"/>
        <v>1.294487351333222E-2</v>
      </c>
      <c r="E5" s="38">
        <v>399436</v>
      </c>
      <c r="F5" s="86">
        <v>767624341</v>
      </c>
      <c r="G5" s="81">
        <f t="shared" si="1"/>
        <v>5.2035348368401992E-2</v>
      </c>
      <c r="H5" s="87">
        <v>16617</v>
      </c>
      <c r="I5" s="88">
        <v>767624341</v>
      </c>
      <c r="J5" s="83">
        <f t="shared" si="2"/>
        <v>2.1647307299235319E-3</v>
      </c>
      <c r="K5" s="4"/>
      <c r="M5" s="55">
        <v>2002</v>
      </c>
      <c r="N5" s="56">
        <f t="shared" ref="N5:N20" si="3">(B4/N23)*100</f>
        <v>22.152481485374985</v>
      </c>
      <c r="O5" s="55">
        <f t="shared" ref="O5:O20" si="4">(E4/N23)*100</f>
        <v>50.690378919971145</v>
      </c>
      <c r="P5" s="55">
        <f t="shared" ref="P5:P20" si="5">(H4/N23)*100</f>
        <v>1.7209629417500716</v>
      </c>
      <c r="Q5" s="97"/>
      <c r="R5" s="98"/>
      <c r="S5" s="99"/>
    </row>
    <row r="6" spans="1:19">
      <c r="A6" s="79">
        <v>2004</v>
      </c>
      <c r="B6" s="78">
        <v>221037</v>
      </c>
      <c r="C6" s="85">
        <v>418285949</v>
      </c>
      <c r="D6" s="79">
        <f t="shared" si="0"/>
        <v>5.2843515429680382E-2</v>
      </c>
      <c r="E6" s="38">
        <v>416790</v>
      </c>
      <c r="F6" s="86">
        <v>418285949</v>
      </c>
      <c r="G6" s="81">
        <f t="shared" si="1"/>
        <v>9.9642362120081651E-2</v>
      </c>
      <c r="H6" s="87">
        <v>26520</v>
      </c>
      <c r="I6" s="88">
        <v>418285949</v>
      </c>
      <c r="J6" s="83">
        <f t="shared" si="2"/>
        <v>6.340160376747438E-3</v>
      </c>
      <c r="M6" s="55">
        <v>2003</v>
      </c>
      <c r="N6" s="56">
        <f t="shared" si="3"/>
        <v>13.484615937869368</v>
      </c>
      <c r="O6" s="55">
        <f t="shared" si="4"/>
        <v>54.204986029293025</v>
      </c>
      <c r="P6" s="55">
        <f t="shared" si="5"/>
        <v>2.2549901682591509</v>
      </c>
      <c r="Q6" s="97"/>
      <c r="R6" s="98"/>
      <c r="S6" s="99"/>
    </row>
    <row r="7" spans="1:19">
      <c r="A7" s="79">
        <v>2005</v>
      </c>
      <c r="B7" s="78">
        <v>345960</v>
      </c>
      <c r="C7" s="85">
        <v>767624341</v>
      </c>
      <c r="D7" s="79">
        <f t="shared" si="0"/>
        <v>4.5068919981004096E-2</v>
      </c>
      <c r="E7" s="38">
        <v>482754</v>
      </c>
      <c r="F7" s="86">
        <v>767624341</v>
      </c>
      <c r="G7" s="81">
        <f t="shared" si="1"/>
        <v>6.2889355406722316E-2</v>
      </c>
      <c r="H7" s="87">
        <v>31445</v>
      </c>
      <c r="I7" s="88">
        <v>767624341</v>
      </c>
      <c r="J7" s="83">
        <f t="shared" si="2"/>
        <v>4.0964047543145844E-3</v>
      </c>
      <c r="M7" s="55">
        <v>2004</v>
      </c>
      <c r="N7" s="56">
        <f t="shared" si="3"/>
        <v>23.326326053782982</v>
      </c>
      <c r="O7" s="55">
        <f t="shared" si="4"/>
        <v>43.984398249868612</v>
      </c>
      <c r="P7" s="55">
        <f t="shared" si="5"/>
        <v>2.7986905673996874</v>
      </c>
      <c r="Q7" s="97"/>
      <c r="R7" s="98"/>
      <c r="S7" s="99"/>
    </row>
    <row r="8" spans="1:19">
      <c r="A8" s="79">
        <v>2006</v>
      </c>
      <c r="B8" s="78">
        <v>196889</v>
      </c>
      <c r="C8" s="85">
        <v>1001507713</v>
      </c>
      <c r="D8" s="79">
        <f t="shared" si="0"/>
        <v>1.9659259478913272E-2</v>
      </c>
      <c r="E8" s="38">
        <v>402112</v>
      </c>
      <c r="F8" s="86">
        <v>1001507713</v>
      </c>
      <c r="G8" s="81">
        <f t="shared" si="1"/>
        <v>4.0150664321443923E-2</v>
      </c>
      <c r="H8" s="87">
        <v>33085</v>
      </c>
      <c r="I8" s="88">
        <v>1001507713</v>
      </c>
      <c r="J8" s="83">
        <f t="shared" si="2"/>
        <v>3.3035192410944517E-3</v>
      </c>
      <c r="M8" s="55">
        <v>2005</v>
      </c>
      <c r="N8" s="56">
        <f t="shared" si="3"/>
        <v>29.072391060466639</v>
      </c>
      <c r="O8" s="55">
        <f t="shared" si="4"/>
        <v>40.567733477871755</v>
      </c>
      <c r="P8" s="55">
        <f t="shared" si="5"/>
        <v>2.6424480775129306</v>
      </c>
      <c r="Q8" s="97"/>
      <c r="R8" s="98"/>
      <c r="S8" s="99"/>
    </row>
    <row r="9" spans="1:19">
      <c r="A9" s="79">
        <v>2007</v>
      </c>
      <c r="B9" s="78">
        <v>466538</v>
      </c>
      <c r="C9" s="85">
        <v>887149490</v>
      </c>
      <c r="D9" s="79">
        <f t="shared" si="0"/>
        <v>5.2588431291326107E-2</v>
      </c>
      <c r="E9" s="38">
        <v>508160</v>
      </c>
      <c r="F9" s="86">
        <v>887149490</v>
      </c>
      <c r="G9" s="81">
        <f t="shared" si="1"/>
        <v>5.7280087034711595E-2</v>
      </c>
      <c r="H9" s="87">
        <v>31053</v>
      </c>
      <c r="I9" s="88">
        <v>887149490</v>
      </c>
      <c r="J9" s="83">
        <f t="shared" si="2"/>
        <v>3.5003119936415673E-3</v>
      </c>
      <c r="M9" s="55">
        <v>2006</v>
      </c>
      <c r="N9" s="56">
        <f t="shared" si="3"/>
        <v>20.8240832502192</v>
      </c>
      <c r="O9" s="55">
        <f t="shared" si="4"/>
        <v>42.529617012185255</v>
      </c>
      <c r="P9" s="55">
        <f t="shared" si="5"/>
        <v>3.4992548813468618</v>
      </c>
      <c r="Q9" s="97"/>
      <c r="R9" s="98"/>
      <c r="S9" s="99"/>
    </row>
    <row r="10" spans="1:19">
      <c r="A10" s="79">
        <v>2008</v>
      </c>
      <c r="B10" s="78">
        <v>565426</v>
      </c>
      <c r="C10" s="89">
        <v>156821028</v>
      </c>
      <c r="D10" s="79">
        <f t="shared" si="0"/>
        <v>0.36055496333055537</v>
      </c>
      <c r="E10" s="38">
        <v>665063</v>
      </c>
      <c r="F10" s="90">
        <v>156821028</v>
      </c>
      <c r="G10" s="81">
        <f t="shared" si="1"/>
        <v>0.42409044787029454</v>
      </c>
      <c r="H10" s="87">
        <v>50450</v>
      </c>
      <c r="I10" s="91">
        <v>156821028</v>
      </c>
      <c r="J10" s="83">
        <f t="shared" si="2"/>
        <v>3.217043061342513E-2</v>
      </c>
      <c r="M10" s="57">
        <v>2007</v>
      </c>
      <c r="N10" s="58">
        <f t="shared" si="3"/>
        <v>32.645352702031332</v>
      </c>
      <c r="O10" s="57">
        <f t="shared" si="4"/>
        <v>35.557794711393804</v>
      </c>
      <c r="P10" s="57">
        <f t="shared" si="5"/>
        <v>2.172890820160799</v>
      </c>
      <c r="Q10" s="97">
        <f>N13+O15</f>
        <v>48.107425649518568</v>
      </c>
      <c r="R10" s="98">
        <f>N13+O15</f>
        <v>48.107425649518568</v>
      </c>
      <c r="S10" s="99">
        <f>O15+P13</f>
        <v>30.884501040921055</v>
      </c>
    </row>
    <row r="11" spans="1:19">
      <c r="A11" s="79">
        <v>2009</v>
      </c>
      <c r="B11" s="78">
        <v>267907</v>
      </c>
      <c r="C11" s="89">
        <v>2193091346</v>
      </c>
      <c r="D11" s="79">
        <f t="shared" si="0"/>
        <v>1.2215952631824392E-2</v>
      </c>
      <c r="E11" s="38">
        <v>407789</v>
      </c>
      <c r="F11" s="90">
        <v>2193091346</v>
      </c>
      <c r="G11" s="81">
        <f t="shared" si="1"/>
        <v>1.8594255125021136E-2</v>
      </c>
      <c r="H11" s="87">
        <v>18402</v>
      </c>
      <c r="I11" s="91">
        <v>2193091346</v>
      </c>
      <c r="J11" s="83">
        <f t="shared" si="2"/>
        <v>8.3908953603613367E-4</v>
      </c>
      <c r="M11" s="57">
        <v>2008</v>
      </c>
      <c r="N11" s="58">
        <f t="shared" si="3"/>
        <v>28.526987387958268</v>
      </c>
      <c r="O11" s="57">
        <f t="shared" si="4"/>
        <v>33.553893547869556</v>
      </c>
      <c r="P11" s="57">
        <f t="shared" si="5"/>
        <v>2.5453136462109889</v>
      </c>
      <c r="Q11" s="97"/>
      <c r="R11" s="98"/>
      <c r="S11" s="99"/>
    </row>
    <row r="12" spans="1:19">
      <c r="A12" s="79">
        <v>2010</v>
      </c>
      <c r="B12" s="78">
        <v>357238</v>
      </c>
      <c r="C12" s="89">
        <v>1479158186</v>
      </c>
      <c r="D12" s="79">
        <f t="shared" si="0"/>
        <v>2.4151439878520201E-2</v>
      </c>
      <c r="E12" s="38">
        <v>978801</v>
      </c>
      <c r="F12" s="90">
        <v>1479158186</v>
      </c>
      <c r="G12" s="81">
        <f t="shared" si="1"/>
        <v>6.6172841367758889E-2</v>
      </c>
      <c r="H12" s="87">
        <v>17083</v>
      </c>
      <c r="I12" s="91">
        <v>1479158186</v>
      </c>
      <c r="J12" s="83">
        <f t="shared" si="2"/>
        <v>1.1549136638452813E-3</v>
      </c>
      <c r="M12" s="57">
        <v>2009</v>
      </c>
      <c r="N12" s="58">
        <f t="shared" si="3"/>
        <v>24.512328125400291</v>
      </c>
      <c r="O12" s="57">
        <f t="shared" si="4"/>
        <v>37.310924215973678</v>
      </c>
      <c r="P12" s="57">
        <f t="shared" si="5"/>
        <v>1.6837031587962099</v>
      </c>
      <c r="Q12" s="97"/>
      <c r="R12" s="98"/>
      <c r="S12" s="99"/>
    </row>
    <row r="13" spans="1:19">
      <c r="A13" s="79">
        <v>2011</v>
      </c>
      <c r="B13" s="78">
        <v>530942</v>
      </c>
      <c r="C13" s="89">
        <v>2293761466</v>
      </c>
      <c r="D13" s="79">
        <f t="shared" si="0"/>
        <v>2.3147219441517989E-2</v>
      </c>
      <c r="E13" s="38">
        <v>962456</v>
      </c>
      <c r="F13" s="90">
        <v>2293761466</v>
      </c>
      <c r="G13" s="81">
        <f t="shared" si="1"/>
        <v>4.1959724856586285E-2</v>
      </c>
      <c r="H13" s="87">
        <v>42212</v>
      </c>
      <c r="I13" s="91">
        <v>2293761466</v>
      </c>
      <c r="J13" s="83">
        <f t="shared" si="2"/>
        <v>1.8402959778381768E-3</v>
      </c>
      <c r="M13" s="57">
        <v>2010</v>
      </c>
      <c r="N13" s="58">
        <f t="shared" si="3"/>
        <v>18.087880940530518</v>
      </c>
      <c r="O13" s="57">
        <f t="shared" si="4"/>
        <v>49.559218091222689</v>
      </c>
      <c r="P13" s="57">
        <f t="shared" si="5"/>
        <v>0.86495633193300492</v>
      </c>
      <c r="Q13" s="97"/>
      <c r="R13" s="98"/>
      <c r="S13" s="99"/>
    </row>
    <row r="14" spans="1:19">
      <c r="A14" s="79">
        <v>2012</v>
      </c>
      <c r="B14" s="78">
        <v>639648</v>
      </c>
      <c r="C14" s="89">
        <v>3051633528</v>
      </c>
      <c r="D14" s="79">
        <f t="shared" si="0"/>
        <v>2.0960839305603541E-2</v>
      </c>
      <c r="E14" s="38">
        <v>643867</v>
      </c>
      <c r="F14" s="90">
        <v>3051633528</v>
      </c>
      <c r="G14" s="81">
        <f t="shared" si="1"/>
        <v>2.10990931280658E-2</v>
      </c>
      <c r="H14" s="87">
        <v>36367</v>
      </c>
      <c r="I14" s="91">
        <v>3051633528</v>
      </c>
      <c r="J14" s="83">
        <f t="shared" si="2"/>
        <v>1.1917223895437552E-3</v>
      </c>
      <c r="M14" s="57">
        <v>2011</v>
      </c>
      <c r="N14" s="58">
        <f t="shared" si="3"/>
        <v>20.234794996467098</v>
      </c>
      <c r="O14" s="57">
        <f t="shared" si="4"/>
        <v>36.680277418474596</v>
      </c>
      <c r="P14" s="57">
        <f t="shared" si="5"/>
        <v>1.608746654796323</v>
      </c>
      <c r="Q14" s="97"/>
      <c r="R14" s="98"/>
      <c r="S14" s="99"/>
    </row>
    <row r="15" spans="1:19">
      <c r="A15" s="79">
        <v>2013</v>
      </c>
      <c r="B15" s="78">
        <v>315916</v>
      </c>
      <c r="C15" s="89">
        <v>2458229919</v>
      </c>
      <c r="D15" s="79">
        <f t="shared" si="0"/>
        <v>1.2851360955223975E-2</v>
      </c>
      <c r="E15" s="38">
        <v>570980</v>
      </c>
      <c r="F15" s="90">
        <v>2458229919</v>
      </c>
      <c r="G15" s="81">
        <f t="shared" si="1"/>
        <v>2.3227282183282225E-2</v>
      </c>
      <c r="H15" s="87">
        <v>10529</v>
      </c>
      <c r="I15" s="91">
        <v>2458229919</v>
      </c>
      <c r="J15" s="83">
        <f t="shared" si="2"/>
        <v>4.2831632300216916E-4</v>
      </c>
      <c r="M15" s="57">
        <v>2012</v>
      </c>
      <c r="N15" s="58">
        <f>(B14/N33)*100</f>
        <v>29.822838775732858</v>
      </c>
      <c r="O15" s="57">
        <f t="shared" si="4"/>
        <v>30.01954470898805</v>
      </c>
      <c r="P15" s="57">
        <f t="shared" si="5"/>
        <v>1.6955687780733728</v>
      </c>
      <c r="Q15" s="97"/>
      <c r="R15" s="98"/>
      <c r="S15" s="99"/>
    </row>
    <row r="16" spans="1:19">
      <c r="A16" s="79">
        <v>2014</v>
      </c>
      <c r="B16" s="78">
        <v>533739</v>
      </c>
      <c r="C16" s="89">
        <v>1829519373</v>
      </c>
      <c r="D16" s="79">
        <f t="shared" si="0"/>
        <v>2.9173727694656121E-2</v>
      </c>
      <c r="E16" s="38">
        <v>764063</v>
      </c>
      <c r="F16" s="90">
        <v>1829519373</v>
      </c>
      <c r="G16" s="81">
        <f t="shared" si="1"/>
        <v>4.1763045053035359E-2</v>
      </c>
      <c r="H16" s="87">
        <v>35754</v>
      </c>
      <c r="I16" s="91">
        <v>1829519373</v>
      </c>
      <c r="J16" s="83">
        <f t="shared" si="2"/>
        <v>1.9542837604048699E-3</v>
      </c>
      <c r="M16" s="59">
        <v>2013</v>
      </c>
      <c r="N16" s="60">
        <f t="shared" si="3"/>
        <v>18.993657678153468</v>
      </c>
      <c r="O16" s="59">
        <f t="shared" si="4"/>
        <v>34.328741377682888</v>
      </c>
      <c r="P16" s="59">
        <f t="shared" si="5"/>
        <v>0.63302973478164404</v>
      </c>
      <c r="Q16" s="97">
        <f>N20+O17</f>
        <v>44.511244238342179</v>
      </c>
      <c r="R16" s="98">
        <f>N20+O17</f>
        <v>44.511244238342179</v>
      </c>
      <c r="S16" s="99">
        <f>O17+P16</f>
        <v>30.860424652804511</v>
      </c>
    </row>
    <row r="17" spans="1:16">
      <c r="A17" s="79">
        <v>2015</v>
      </c>
      <c r="B17" s="92">
        <v>447604</v>
      </c>
      <c r="C17" s="89">
        <v>2484350171</v>
      </c>
      <c r="D17" s="79">
        <f t="shared" si="0"/>
        <v>1.801694484235411E-2</v>
      </c>
      <c r="E17" s="93">
        <v>682434</v>
      </c>
      <c r="F17" s="90">
        <v>2484350171</v>
      </c>
      <c r="G17" s="81">
        <f t="shared" si="1"/>
        <v>2.746931603950609E-2</v>
      </c>
      <c r="H17" s="94">
        <v>27373</v>
      </c>
      <c r="I17" s="91">
        <v>2484350171</v>
      </c>
      <c r="J17" s="83">
        <f t="shared" si="2"/>
        <v>1.1018173009395783E-3</v>
      </c>
      <c r="M17" s="59">
        <v>2014</v>
      </c>
      <c r="N17" s="60">
        <f t="shared" si="3"/>
        <v>21.115457149673006</v>
      </c>
      <c r="O17" s="59">
        <f t="shared" si="4"/>
        <v>30.227394918022867</v>
      </c>
      <c r="P17" s="59">
        <f t="shared" si="5"/>
        <v>1.4144779656899884</v>
      </c>
    </row>
    <row r="18" spans="1:16">
      <c r="A18" s="79">
        <v>2016</v>
      </c>
      <c r="B18" s="78">
        <v>391061</v>
      </c>
      <c r="C18" s="89">
        <v>2378262239</v>
      </c>
      <c r="D18" s="79">
        <f t="shared" si="0"/>
        <v>1.6443140440409607E-2</v>
      </c>
      <c r="E18" s="38">
        <v>762977</v>
      </c>
      <c r="F18" s="90">
        <v>2378262239</v>
      </c>
      <c r="G18" s="81">
        <f t="shared" si="1"/>
        <v>3.2081281344348837E-2</v>
      </c>
      <c r="H18" s="87">
        <v>21771</v>
      </c>
      <c r="I18" s="91">
        <v>2378262239</v>
      </c>
      <c r="J18" s="83">
        <f t="shared" si="2"/>
        <v>9.154162919037122E-4</v>
      </c>
      <c r="M18" s="59">
        <v>2015</v>
      </c>
      <c r="N18" s="60">
        <f t="shared" si="3"/>
        <v>21.189749290012454</v>
      </c>
      <c r="O18" s="59">
        <f t="shared" si="4"/>
        <v>32.306693789555858</v>
      </c>
      <c r="P18" s="59">
        <f t="shared" si="5"/>
        <v>1.2958485789124112</v>
      </c>
    </row>
    <row r="19" spans="1:16">
      <c r="A19" s="79">
        <v>2017</v>
      </c>
      <c r="B19" s="78">
        <v>359975</v>
      </c>
      <c r="C19" s="89">
        <v>2726685889</v>
      </c>
      <c r="D19" s="79">
        <f t="shared" si="0"/>
        <v>1.3201924044577767E-2</v>
      </c>
      <c r="E19" s="38">
        <v>943326</v>
      </c>
      <c r="F19" s="90">
        <v>2726685889</v>
      </c>
      <c r="G19" s="81">
        <f t="shared" si="1"/>
        <v>3.4596064174665923E-2</v>
      </c>
      <c r="H19" s="87">
        <v>31712</v>
      </c>
      <c r="I19" s="91">
        <v>2726685889</v>
      </c>
      <c r="J19" s="83">
        <f t="shared" si="2"/>
        <v>1.1630235858091536E-3</v>
      </c>
      <c r="M19" s="59">
        <v>2016</v>
      </c>
      <c r="N19" s="60">
        <f t="shared" si="3"/>
        <v>18.366155562902957</v>
      </c>
      <c r="O19" s="59">
        <f t="shared" si="4"/>
        <v>35.833167390552909</v>
      </c>
      <c r="P19" s="59">
        <f t="shared" si="5"/>
        <v>1.0224736620628503</v>
      </c>
    </row>
    <row r="20" spans="1:16">
      <c r="M20" s="59">
        <v>2017</v>
      </c>
      <c r="N20" s="60">
        <f t="shared" si="3"/>
        <v>14.283849320319314</v>
      </c>
      <c r="O20" s="59">
        <f t="shared" si="4"/>
        <v>37.431283961218242</v>
      </c>
      <c r="P20" s="59">
        <f t="shared" si="5"/>
        <v>1.2583358001138027</v>
      </c>
    </row>
    <row r="21" spans="1:16">
      <c r="B21" s="9" t="s">
        <v>4</v>
      </c>
      <c r="C21" s="9" t="s">
        <v>5</v>
      </c>
      <c r="D21" s="4" t="s">
        <v>34</v>
      </c>
      <c r="F21" s="9" t="s">
        <v>4</v>
      </c>
      <c r="G21" s="9" t="s">
        <v>5</v>
      </c>
      <c r="H21" s="4" t="s">
        <v>35</v>
      </c>
      <c r="K21" s="9" t="s">
        <v>4</v>
      </c>
      <c r="L21" s="9" t="s">
        <v>5</v>
      </c>
      <c r="M21" s="4" t="s">
        <v>36</v>
      </c>
      <c r="N21" s="3" t="s">
        <v>37</v>
      </c>
      <c r="O21" s="4"/>
    </row>
    <row r="22" spans="1:16">
      <c r="B22" s="2">
        <v>94992</v>
      </c>
      <c r="C22" s="2">
        <v>16659</v>
      </c>
      <c r="D22" s="52">
        <f t="shared" ref="D22:D33" si="6">B22+C22</f>
        <v>111651</v>
      </c>
      <c r="F22" s="10">
        <v>340871</v>
      </c>
      <c r="G22" s="10">
        <v>76696</v>
      </c>
      <c r="H22">
        <f>F22+G22</f>
        <v>417567</v>
      </c>
      <c r="K22" s="12">
        <v>9259</v>
      </c>
      <c r="L22" s="10">
        <v>10318</v>
      </c>
      <c r="M22">
        <f>K22+L22</f>
        <v>19577</v>
      </c>
      <c r="N22" s="54">
        <f>(D22+H22+M22)</f>
        <v>548795</v>
      </c>
    </row>
    <row r="23" spans="1:16">
      <c r="B23" s="2">
        <v>122221</v>
      </c>
      <c r="C23" s="2">
        <v>35626</v>
      </c>
      <c r="D23" s="52">
        <f t="shared" si="6"/>
        <v>157847</v>
      </c>
      <c r="F23" s="10">
        <v>279672</v>
      </c>
      <c r="G23" s="10">
        <v>72953</v>
      </c>
      <c r="H23" s="4">
        <f t="shared" ref="H23:H38" si="7">F23+G23</f>
        <v>352625</v>
      </c>
      <c r="K23" s="12">
        <v>9495</v>
      </c>
      <c r="L23" s="10">
        <v>31759</v>
      </c>
      <c r="M23" s="4">
        <f t="shared" ref="M23:M38" si="8">K23+L23</f>
        <v>41254</v>
      </c>
      <c r="N23" s="54">
        <f>(D23+H23+M23)</f>
        <v>551726</v>
      </c>
    </row>
    <row r="24" spans="1:16">
      <c r="B24" s="2">
        <v>99368</v>
      </c>
      <c r="C24" s="2">
        <v>54240</v>
      </c>
      <c r="D24" s="52">
        <f t="shared" si="6"/>
        <v>153608</v>
      </c>
      <c r="F24" s="10">
        <v>399436</v>
      </c>
      <c r="G24" s="10">
        <v>105424</v>
      </c>
      <c r="H24" s="4">
        <f t="shared" si="7"/>
        <v>504860</v>
      </c>
      <c r="K24" s="16">
        <v>16617</v>
      </c>
      <c r="L24" s="15">
        <v>61814</v>
      </c>
      <c r="M24" s="4">
        <f t="shared" si="8"/>
        <v>78431</v>
      </c>
      <c r="N24" s="54">
        <f t="shared" ref="N24:N38" si="9">(D24+H24+M24)</f>
        <v>736899</v>
      </c>
    </row>
    <row r="25" spans="1:16">
      <c r="B25" s="2">
        <v>221037</v>
      </c>
      <c r="C25" s="2">
        <v>43907</v>
      </c>
      <c r="D25" s="52">
        <f t="shared" si="6"/>
        <v>264944</v>
      </c>
      <c r="F25" s="10">
        <v>416790</v>
      </c>
      <c r="G25" s="10">
        <v>161062</v>
      </c>
      <c r="H25" s="4">
        <f t="shared" si="7"/>
        <v>577852</v>
      </c>
      <c r="K25" s="12">
        <v>26520</v>
      </c>
      <c r="L25" s="10">
        <v>78270</v>
      </c>
      <c r="M25" s="4">
        <f t="shared" si="8"/>
        <v>104790</v>
      </c>
      <c r="N25" s="54">
        <f t="shared" si="9"/>
        <v>947586</v>
      </c>
    </row>
    <row r="26" spans="1:16">
      <c r="B26" s="2">
        <v>345960</v>
      </c>
      <c r="C26" s="2">
        <v>67802</v>
      </c>
      <c r="D26" s="52">
        <f t="shared" si="6"/>
        <v>413762</v>
      </c>
      <c r="F26" s="10">
        <v>482754</v>
      </c>
      <c r="G26" s="10">
        <v>174462</v>
      </c>
      <c r="H26" s="4">
        <f t="shared" si="7"/>
        <v>657216</v>
      </c>
      <c r="K26" s="12">
        <v>31445</v>
      </c>
      <c r="L26" s="10">
        <v>87572</v>
      </c>
      <c r="M26" s="4">
        <f t="shared" si="8"/>
        <v>119017</v>
      </c>
      <c r="N26" s="54">
        <f t="shared" si="9"/>
        <v>1189995</v>
      </c>
    </row>
    <row r="27" spans="1:16">
      <c r="B27" s="2">
        <v>196889</v>
      </c>
      <c r="C27" s="2">
        <v>73785</v>
      </c>
      <c r="D27" s="52">
        <f t="shared" si="6"/>
        <v>270674</v>
      </c>
      <c r="F27" s="15">
        <v>402112</v>
      </c>
      <c r="G27" s="15">
        <v>176657</v>
      </c>
      <c r="H27" s="4">
        <f t="shared" si="7"/>
        <v>578769</v>
      </c>
      <c r="K27" s="12">
        <v>33085</v>
      </c>
      <c r="L27" s="10">
        <v>62959</v>
      </c>
      <c r="M27" s="4">
        <f t="shared" si="8"/>
        <v>96044</v>
      </c>
      <c r="N27" s="54">
        <f t="shared" si="9"/>
        <v>945487</v>
      </c>
    </row>
    <row r="28" spans="1:16">
      <c r="B28" s="2">
        <v>466538</v>
      </c>
      <c r="C28" s="2">
        <v>103871</v>
      </c>
      <c r="D28" s="52">
        <f t="shared" si="6"/>
        <v>570409</v>
      </c>
      <c r="F28" s="10">
        <v>508160</v>
      </c>
      <c r="G28" s="10">
        <v>225653</v>
      </c>
      <c r="H28" s="4">
        <f t="shared" si="7"/>
        <v>733813</v>
      </c>
      <c r="K28" s="12">
        <v>31053</v>
      </c>
      <c r="L28" s="10">
        <v>93835</v>
      </c>
      <c r="M28" s="4">
        <f t="shared" si="8"/>
        <v>124888</v>
      </c>
      <c r="N28" s="54">
        <f t="shared" si="9"/>
        <v>1429110</v>
      </c>
    </row>
    <row r="29" spans="1:16">
      <c r="B29" s="2">
        <v>565426</v>
      </c>
      <c r="C29" s="2">
        <v>203707</v>
      </c>
      <c r="D29" s="52">
        <f t="shared" si="6"/>
        <v>769133</v>
      </c>
      <c r="F29" s="10">
        <v>665063</v>
      </c>
      <c r="G29" s="10">
        <v>374549</v>
      </c>
      <c r="H29" s="4">
        <f t="shared" si="7"/>
        <v>1039612</v>
      </c>
      <c r="K29" s="12">
        <v>50450</v>
      </c>
      <c r="L29" s="10">
        <v>122879</v>
      </c>
      <c r="M29" s="4">
        <f t="shared" si="8"/>
        <v>173329</v>
      </c>
      <c r="N29" s="54">
        <f t="shared" si="9"/>
        <v>1982074</v>
      </c>
    </row>
    <row r="30" spans="1:16">
      <c r="B30" s="2">
        <v>267907</v>
      </c>
      <c r="C30" s="2">
        <v>119453</v>
      </c>
      <c r="D30" s="52">
        <f t="shared" si="6"/>
        <v>387360</v>
      </c>
      <c r="F30" s="10">
        <v>407789</v>
      </c>
      <c r="G30" s="10">
        <v>186717</v>
      </c>
      <c r="H30" s="4">
        <f t="shared" si="7"/>
        <v>594506</v>
      </c>
      <c r="K30" s="12">
        <v>18402</v>
      </c>
      <c r="L30" s="10">
        <v>92680</v>
      </c>
      <c r="M30" s="4">
        <f t="shared" si="8"/>
        <v>111082</v>
      </c>
      <c r="N30" s="54">
        <f t="shared" si="9"/>
        <v>1092948</v>
      </c>
    </row>
    <row r="31" spans="1:16">
      <c r="B31" s="2">
        <v>357238</v>
      </c>
      <c r="C31" s="2">
        <v>208830</v>
      </c>
      <c r="D31" s="52">
        <f t="shared" si="6"/>
        <v>566068</v>
      </c>
      <c r="F31" s="10">
        <v>978801</v>
      </c>
      <c r="G31" s="10">
        <v>286916</v>
      </c>
      <c r="H31" s="4">
        <f t="shared" si="7"/>
        <v>1265717</v>
      </c>
      <c r="K31" s="12">
        <v>17083</v>
      </c>
      <c r="L31" s="10">
        <v>126145</v>
      </c>
      <c r="M31" s="4">
        <f t="shared" si="8"/>
        <v>143228</v>
      </c>
      <c r="N31" s="54">
        <f t="shared" si="9"/>
        <v>1975013</v>
      </c>
    </row>
    <row r="32" spans="1:16">
      <c r="B32" s="2">
        <v>530942</v>
      </c>
      <c r="C32" s="2">
        <v>406815</v>
      </c>
      <c r="D32" s="52">
        <f t="shared" si="6"/>
        <v>937757</v>
      </c>
      <c r="F32" s="10">
        <v>962456</v>
      </c>
      <c r="G32" s="10">
        <v>462990</v>
      </c>
      <c r="H32" s="4">
        <f t="shared" si="7"/>
        <v>1425446</v>
      </c>
      <c r="K32" s="12">
        <v>42212</v>
      </c>
      <c r="L32" s="10">
        <v>218491</v>
      </c>
      <c r="M32" s="4">
        <f t="shared" si="8"/>
        <v>260703</v>
      </c>
      <c r="N32" s="54">
        <f t="shared" si="9"/>
        <v>2623906</v>
      </c>
    </row>
    <row r="33" spans="2:14">
      <c r="B33" s="2">
        <v>639648</v>
      </c>
      <c r="C33" s="2">
        <v>308096</v>
      </c>
      <c r="D33" s="52">
        <f t="shared" si="6"/>
        <v>947744</v>
      </c>
      <c r="F33" s="10">
        <v>643867</v>
      </c>
      <c r="G33" s="10">
        <v>372219</v>
      </c>
      <c r="H33" s="4">
        <f t="shared" si="7"/>
        <v>1016086</v>
      </c>
      <c r="K33" s="12">
        <v>36367</v>
      </c>
      <c r="L33" s="10">
        <v>144629</v>
      </c>
      <c r="M33" s="4">
        <f t="shared" si="8"/>
        <v>180996</v>
      </c>
      <c r="N33" s="54">
        <f t="shared" si="9"/>
        <v>2144826</v>
      </c>
    </row>
    <row r="34" spans="2:14">
      <c r="B34" s="2">
        <v>315916</v>
      </c>
      <c r="C34" s="2">
        <v>211618</v>
      </c>
      <c r="D34" s="52">
        <f t="shared" ref="D34:D38" si="10">B34+C34</f>
        <v>527534</v>
      </c>
      <c r="F34" s="10">
        <v>570980</v>
      </c>
      <c r="G34" s="10">
        <v>434597</v>
      </c>
      <c r="H34" s="4">
        <f t="shared" si="7"/>
        <v>1005577</v>
      </c>
      <c r="K34" s="12">
        <v>10529</v>
      </c>
      <c r="L34" s="10">
        <v>119631</v>
      </c>
      <c r="M34" s="4">
        <f t="shared" si="8"/>
        <v>130160</v>
      </c>
      <c r="N34" s="54">
        <f t="shared" si="9"/>
        <v>1663271</v>
      </c>
    </row>
    <row r="35" spans="2:14">
      <c r="B35" s="2">
        <v>533739</v>
      </c>
      <c r="C35" s="2">
        <v>409921</v>
      </c>
      <c r="D35" s="52">
        <f t="shared" si="10"/>
        <v>943660</v>
      </c>
      <c r="F35" s="15">
        <v>764063</v>
      </c>
      <c r="G35" s="15">
        <v>581707</v>
      </c>
      <c r="H35" s="4">
        <f t="shared" si="7"/>
        <v>1345770</v>
      </c>
      <c r="K35" s="12">
        <v>35754</v>
      </c>
      <c r="L35" s="10">
        <v>202533</v>
      </c>
      <c r="M35" s="4">
        <f t="shared" si="8"/>
        <v>238287</v>
      </c>
      <c r="N35" s="54">
        <f t="shared" si="9"/>
        <v>2527717</v>
      </c>
    </row>
    <row r="36" spans="2:14">
      <c r="B36" s="27">
        <v>447604</v>
      </c>
      <c r="C36" s="27">
        <v>364376</v>
      </c>
      <c r="D36" s="52">
        <f t="shared" si="10"/>
        <v>811980</v>
      </c>
      <c r="F36" s="27">
        <v>682434</v>
      </c>
      <c r="G36" s="27">
        <v>438084</v>
      </c>
      <c r="H36" s="4">
        <f t="shared" si="7"/>
        <v>1120518</v>
      </c>
      <c r="K36" s="27">
        <v>27373</v>
      </c>
      <c r="L36" s="27">
        <v>152490</v>
      </c>
      <c r="M36" s="4">
        <f t="shared" si="8"/>
        <v>179863</v>
      </c>
      <c r="N36" s="54">
        <f t="shared" si="9"/>
        <v>2112361</v>
      </c>
    </row>
    <row r="37" spans="2:14">
      <c r="B37" s="32">
        <v>391061</v>
      </c>
      <c r="C37" s="33">
        <v>425094</v>
      </c>
      <c r="D37" s="52">
        <f t="shared" si="10"/>
        <v>816155</v>
      </c>
      <c r="F37" s="35">
        <v>762977</v>
      </c>
      <c r="G37" s="34">
        <v>381814</v>
      </c>
      <c r="H37" s="4">
        <f t="shared" si="7"/>
        <v>1144791</v>
      </c>
      <c r="K37" s="35">
        <v>21771</v>
      </c>
      <c r="L37" s="34">
        <v>146531</v>
      </c>
      <c r="M37" s="4">
        <f t="shared" si="8"/>
        <v>168302</v>
      </c>
      <c r="N37" s="54">
        <f t="shared" si="9"/>
        <v>2129248</v>
      </c>
    </row>
    <row r="38" spans="2:14">
      <c r="B38" s="32">
        <v>359975</v>
      </c>
      <c r="C38" s="33">
        <v>456991</v>
      </c>
      <c r="D38" s="52">
        <f t="shared" si="10"/>
        <v>816966</v>
      </c>
      <c r="F38" s="35">
        <v>943326</v>
      </c>
      <c r="G38" s="34">
        <v>575189</v>
      </c>
      <c r="H38" s="4">
        <f t="shared" si="7"/>
        <v>1518515</v>
      </c>
      <c r="K38" s="35">
        <v>31712</v>
      </c>
      <c r="L38" s="34">
        <v>152961</v>
      </c>
      <c r="M38" s="4">
        <f t="shared" si="8"/>
        <v>184673</v>
      </c>
      <c r="N38" s="54">
        <f t="shared" si="9"/>
        <v>2520154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Perhitungan RCA</vt:lpstr>
      <vt:lpstr>Nilai RCA</vt:lpstr>
      <vt:lpstr>ESI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8.1</dc:creator>
  <cp:lastModifiedBy>ACER</cp:lastModifiedBy>
  <dcterms:created xsi:type="dcterms:W3CDTF">2016-07-28T03:08:36Z</dcterms:created>
  <dcterms:modified xsi:type="dcterms:W3CDTF">2020-08-05T08:05:58Z</dcterms:modified>
</cp:coreProperties>
</file>